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ADICIONAL\"/>
    </mc:Choice>
  </mc:AlternateContent>
  <xr:revisionPtr revIDLastSave="0" documentId="8_{7442A84B-C505-4BF0-B658-CF3B617ED19C}" xr6:coauthVersionLast="45" xr6:coauthVersionMax="45" xr10:uidLastSave="{00000000-0000-0000-0000-000000000000}"/>
  <bookViews>
    <workbookView xWindow="12090" yWindow="555" windowWidth="11910" windowHeight="12345" tabRatio="905" xr2:uid="{00000000-000D-0000-FFFF-FFFF00000000}"/>
  </bookViews>
  <sheets>
    <sheet name="FR-01" sheetId="27" r:id="rId1"/>
    <sheet name="DEUDORES DIVERSOS" sheetId="26" r:id="rId2"/>
    <sheet name="CUENTAS X PAGAR" sheetId="25" r:id="rId3"/>
  </sheets>
  <externalReferences>
    <externalReference r:id="rId4"/>
    <externalReference r:id="rId5"/>
  </externalReferences>
  <definedNames>
    <definedName name="_xlnm.Print_Area" localSheetId="0">'FR-01'!$A$1:$M$237</definedName>
    <definedName name="ESTADO">[1]otros!$A$2:$A$3</definedName>
    <definedName name="MUEBLES">[1]cat!$A$4:$A$55</definedName>
    <definedName name="TIPODOCIN">[2]otros!$A$12:$A$18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2" i="27" l="1"/>
  <c r="J162" i="27"/>
  <c r="J161" i="27"/>
  <c r="J124" i="27"/>
  <c r="K136" i="27"/>
  <c r="G136" i="27"/>
  <c r="H124" i="27"/>
  <c r="K167" i="27"/>
  <c r="G167" i="27"/>
  <c r="K166" i="27"/>
  <c r="G166" i="27"/>
  <c r="K165" i="27"/>
  <c r="G165" i="27"/>
  <c r="K164" i="27"/>
  <c r="G164" i="27"/>
  <c r="I163" i="27"/>
  <c r="H163" i="27"/>
  <c r="G163" i="27"/>
  <c r="I162" i="27"/>
  <c r="H162" i="27"/>
  <c r="D162" i="27"/>
  <c r="G162" i="27"/>
  <c r="E161" i="27"/>
  <c r="K160" i="27"/>
  <c r="G160" i="27"/>
  <c r="K159" i="27"/>
  <c r="G159" i="27"/>
  <c r="K158" i="27"/>
  <c r="G158" i="27"/>
  <c r="K157" i="27"/>
  <c r="G157" i="27"/>
  <c r="K156" i="27"/>
  <c r="G156" i="27"/>
  <c r="K155" i="27"/>
  <c r="G155" i="27"/>
  <c r="K154" i="27"/>
  <c r="G154" i="27"/>
  <c r="K153" i="27"/>
  <c r="G153" i="27"/>
  <c r="K152" i="27"/>
  <c r="G152" i="27"/>
  <c r="K151" i="27"/>
  <c r="G151" i="27"/>
  <c r="K150" i="27"/>
  <c r="G150" i="27"/>
  <c r="K149" i="27"/>
  <c r="G149" i="27"/>
  <c r="K148" i="27"/>
  <c r="G148" i="27"/>
  <c r="J147" i="27"/>
  <c r="J145" i="27"/>
  <c r="G147" i="27"/>
  <c r="K146" i="27"/>
  <c r="G146" i="27"/>
  <c r="I145" i="27"/>
  <c r="H145" i="27"/>
  <c r="E145" i="27"/>
  <c r="D145" i="27"/>
  <c r="C145" i="27"/>
  <c r="B145" i="27"/>
  <c r="K144" i="27"/>
  <c r="G144" i="27"/>
  <c r="K143" i="27"/>
  <c r="G143" i="27"/>
  <c r="K142" i="27"/>
  <c r="G142" i="27"/>
  <c r="K141" i="27"/>
  <c r="G141" i="27"/>
  <c r="J140" i="27"/>
  <c r="K140" i="27"/>
  <c r="G140" i="27"/>
  <c r="K139" i="27"/>
  <c r="G139" i="27"/>
  <c r="K138" i="27"/>
  <c r="G138" i="27"/>
  <c r="K137" i="27"/>
  <c r="G137" i="27"/>
  <c r="K135" i="27"/>
  <c r="G135" i="27"/>
  <c r="K134" i="27"/>
  <c r="G134" i="27"/>
  <c r="J133" i="27"/>
  <c r="K133" i="27"/>
  <c r="G133" i="27"/>
  <c r="K132" i="27"/>
  <c r="G132" i="27"/>
  <c r="J131" i="27"/>
  <c r="I131" i="27"/>
  <c r="I130" i="27"/>
  <c r="G131" i="27"/>
  <c r="H130" i="27"/>
  <c r="E130" i="27"/>
  <c r="D130" i="27"/>
  <c r="C130" i="27"/>
  <c r="B130" i="27"/>
  <c r="J125" i="27"/>
  <c r="H125" i="27"/>
  <c r="K110" i="27"/>
  <c r="G110" i="27"/>
  <c r="K109" i="27"/>
  <c r="G109" i="27"/>
  <c r="K108" i="27"/>
  <c r="G108" i="27"/>
  <c r="K107" i="27"/>
  <c r="G107" i="27"/>
  <c r="H106" i="27"/>
  <c r="K106" i="27"/>
  <c r="D106" i="27"/>
  <c r="G106" i="27"/>
  <c r="J105" i="27"/>
  <c r="J104" i="27"/>
  <c r="I105" i="27"/>
  <c r="I104" i="27"/>
  <c r="H105" i="27"/>
  <c r="D105" i="27"/>
  <c r="G105" i="27"/>
  <c r="E104" i="27"/>
  <c r="K103" i="27"/>
  <c r="G103" i="27"/>
  <c r="K102" i="27"/>
  <c r="G102" i="27"/>
  <c r="K101" i="27"/>
  <c r="G101" i="27"/>
  <c r="K100" i="27"/>
  <c r="G100" i="27"/>
  <c r="K99" i="27"/>
  <c r="G99" i="27"/>
  <c r="K98" i="27"/>
  <c r="G98" i="27"/>
  <c r="K97" i="27"/>
  <c r="G97" i="27"/>
  <c r="K96" i="27"/>
  <c r="G96" i="27"/>
  <c r="K95" i="27"/>
  <c r="G95" i="27"/>
  <c r="K94" i="27"/>
  <c r="G94" i="27"/>
  <c r="K93" i="27"/>
  <c r="G93" i="27"/>
  <c r="K92" i="27"/>
  <c r="G92" i="27"/>
  <c r="K91" i="27"/>
  <c r="G91" i="27"/>
  <c r="J90" i="27"/>
  <c r="K90" i="27"/>
  <c r="G90" i="27"/>
  <c r="K89" i="27"/>
  <c r="G89" i="27"/>
  <c r="I88" i="27"/>
  <c r="H88" i="27"/>
  <c r="E88" i="27"/>
  <c r="D88" i="27"/>
  <c r="C88" i="27"/>
  <c r="B88" i="27"/>
  <c r="K87" i="27"/>
  <c r="G87" i="27"/>
  <c r="K86" i="27"/>
  <c r="G86" i="27"/>
  <c r="K85" i="27"/>
  <c r="G85" i="27"/>
  <c r="J84" i="27"/>
  <c r="K84" i="27"/>
  <c r="G84" i="27"/>
  <c r="K83" i="27"/>
  <c r="G83" i="27"/>
  <c r="K82" i="27"/>
  <c r="G82" i="27"/>
  <c r="K81" i="27"/>
  <c r="G81" i="27"/>
  <c r="K80" i="27"/>
  <c r="G80" i="27"/>
  <c r="K79" i="27"/>
  <c r="G79" i="27"/>
  <c r="K78" i="27"/>
  <c r="G78" i="27"/>
  <c r="J77" i="27"/>
  <c r="K77" i="27"/>
  <c r="G77" i="27"/>
  <c r="J76" i="27"/>
  <c r="K76" i="27"/>
  <c r="G76" i="27"/>
  <c r="J75" i="27"/>
  <c r="K75" i="27"/>
  <c r="G75" i="27"/>
  <c r="I74" i="27"/>
  <c r="H74" i="27"/>
  <c r="E74" i="27"/>
  <c r="D74" i="27"/>
  <c r="C74" i="27"/>
  <c r="B74" i="27"/>
  <c r="J69" i="27"/>
  <c r="J68" i="27"/>
  <c r="H69" i="27"/>
  <c r="H68" i="27"/>
  <c r="I68" i="27"/>
  <c r="E68" i="27"/>
  <c r="D68" i="27"/>
  <c r="C68" i="27"/>
  <c r="B68" i="27"/>
  <c r="H55" i="27"/>
  <c r="K55" i="27"/>
  <c r="D55" i="27"/>
  <c r="G55" i="27"/>
  <c r="J54" i="27"/>
  <c r="J51" i="27"/>
  <c r="I54" i="27"/>
  <c r="I51" i="27"/>
  <c r="H54" i="27"/>
  <c r="D54" i="27"/>
  <c r="K53" i="27"/>
  <c r="G53" i="27"/>
  <c r="K52" i="27"/>
  <c r="G52" i="27"/>
  <c r="F51" i="27"/>
  <c r="E51" i="27"/>
  <c r="K50" i="27"/>
  <c r="G50" i="27"/>
  <c r="K49" i="27"/>
  <c r="G49" i="27"/>
  <c r="J48" i="27"/>
  <c r="I48" i="27"/>
  <c r="H48" i="27"/>
  <c r="F48" i="27"/>
  <c r="E48" i="27"/>
  <c r="D48" i="27"/>
  <c r="C48" i="27"/>
  <c r="K47" i="27"/>
  <c r="G47" i="27"/>
  <c r="K46" i="27"/>
  <c r="G46" i="27"/>
  <c r="K45" i="27"/>
  <c r="G45" i="27"/>
  <c r="K44" i="27"/>
  <c r="G44" i="27"/>
  <c r="K43" i="27"/>
  <c r="G43" i="27"/>
  <c r="K42" i="27"/>
  <c r="G42" i="27"/>
  <c r="K41" i="27"/>
  <c r="G41" i="27"/>
  <c r="K40" i="27"/>
  <c r="G40" i="27"/>
  <c r="K39" i="27"/>
  <c r="G39" i="27"/>
  <c r="K38" i="27"/>
  <c r="G38" i="27"/>
  <c r="K37" i="27"/>
  <c r="G37" i="27"/>
  <c r="K36" i="27"/>
  <c r="G36" i="27"/>
  <c r="K35" i="27"/>
  <c r="G35" i="27"/>
  <c r="J34" i="27"/>
  <c r="K34" i="27"/>
  <c r="G34" i="27"/>
  <c r="K33" i="27"/>
  <c r="G33" i="27"/>
  <c r="I32" i="27"/>
  <c r="H32" i="27"/>
  <c r="F32" i="27"/>
  <c r="E32" i="27"/>
  <c r="D32" i="27"/>
  <c r="K31" i="27"/>
  <c r="G31" i="27"/>
  <c r="K30" i="27"/>
  <c r="G30" i="27"/>
  <c r="K29" i="27"/>
  <c r="G29" i="27"/>
  <c r="J28" i="27"/>
  <c r="K28" i="27"/>
  <c r="G28" i="27"/>
  <c r="K27" i="27"/>
  <c r="G27" i="27"/>
  <c r="K26" i="27"/>
  <c r="G26" i="27"/>
  <c r="K25" i="27"/>
  <c r="G25" i="27"/>
  <c r="K24" i="27"/>
  <c r="G24" i="27"/>
  <c r="K23" i="27"/>
  <c r="G23" i="27"/>
  <c r="K22" i="27"/>
  <c r="G22" i="27"/>
  <c r="K21" i="27"/>
  <c r="G21" i="27"/>
  <c r="J20" i="27"/>
  <c r="K20" i="27"/>
  <c r="G20" i="27"/>
  <c r="J19" i="27"/>
  <c r="K19" i="27"/>
  <c r="G19" i="27"/>
  <c r="I18" i="27"/>
  <c r="H18" i="27"/>
  <c r="F18" i="27"/>
  <c r="E18" i="27"/>
  <c r="D18" i="27"/>
  <c r="C18" i="27"/>
  <c r="B18" i="27"/>
  <c r="J13" i="27"/>
  <c r="J12" i="27"/>
  <c r="I12" i="27"/>
  <c r="H12" i="27"/>
  <c r="F12" i="27"/>
  <c r="E12" i="27"/>
  <c r="D12" i="27"/>
  <c r="C12" i="27"/>
  <c r="B12" i="27"/>
  <c r="K124" i="27"/>
  <c r="D168" i="27"/>
  <c r="K105" i="27"/>
  <c r="K104" i="27"/>
  <c r="D51" i="27"/>
  <c r="D56" i="27"/>
  <c r="H51" i="27"/>
  <c r="H56" i="27"/>
  <c r="K162" i="27"/>
  <c r="K48" i="27"/>
  <c r="H161" i="27"/>
  <c r="H168" i="27"/>
  <c r="I161" i="27"/>
  <c r="I168" i="27"/>
  <c r="C111" i="27"/>
  <c r="G48" i="27"/>
  <c r="K54" i="27"/>
  <c r="K51" i="27"/>
  <c r="K147" i="27"/>
  <c r="K145" i="27"/>
  <c r="G18" i="27"/>
  <c r="E56" i="27"/>
  <c r="B56" i="27"/>
  <c r="D111" i="27"/>
  <c r="J130" i="27"/>
  <c r="B111" i="27"/>
  <c r="G130" i="27"/>
  <c r="G32" i="27"/>
  <c r="G54" i="27"/>
  <c r="I111" i="27"/>
  <c r="K125" i="27"/>
  <c r="G68" i="27"/>
  <c r="J74" i="27"/>
  <c r="G74" i="27"/>
  <c r="I56" i="27"/>
  <c r="J88" i="27"/>
  <c r="B168" i="27"/>
  <c r="G88" i="27"/>
  <c r="C168" i="27"/>
  <c r="G12" i="27"/>
  <c r="C56" i="27"/>
  <c r="K88" i="27"/>
  <c r="E111" i="27"/>
  <c r="H104" i="27"/>
  <c r="H111" i="27"/>
  <c r="E168" i="27"/>
  <c r="K163" i="27"/>
  <c r="G104" i="27"/>
  <c r="K18" i="27"/>
  <c r="K68" i="27"/>
  <c r="G161" i="27"/>
  <c r="K74" i="27"/>
  <c r="K13" i="27"/>
  <c r="K12" i="27"/>
  <c r="K131" i="27"/>
  <c r="K130" i="27"/>
  <c r="G145" i="27"/>
  <c r="J18" i="27"/>
  <c r="J32" i="27"/>
  <c r="K32" i="27"/>
  <c r="K69" i="27"/>
  <c r="J168" i="27"/>
  <c r="J111" i="27"/>
  <c r="J56" i="27"/>
  <c r="K111" i="27"/>
  <c r="G51" i="27"/>
  <c r="G56" i="27"/>
  <c r="K161" i="27"/>
  <c r="K168" i="27"/>
  <c r="G168" i="27"/>
  <c r="K56" i="27"/>
  <c r="G111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 ABSOVEN RENDIMIENTOS BANCARIOS POR $359.12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 ABSOVEN RENDIMIENTOS BANCARIOS POR $359.12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 ABSOVEN RENDIMIENTOS BANCARIOS POR $359.12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<sst xmlns="http://schemas.openxmlformats.org/spreadsheetml/2006/main" count="1371" uniqueCount="757">
  <si>
    <t>Productos</t>
  </si>
  <si>
    <t>FOFYR 2023</t>
  </si>
  <si>
    <t>FEIEF 2023</t>
  </si>
  <si>
    <t>FFM 2023</t>
  </si>
  <si>
    <t>MUNICIPIO DE FRANCISCO I. MADERO, HIDALGO</t>
  </si>
  <si>
    <t>HIDALGO</t>
  </si>
  <si>
    <t xml:space="preserve">Fecha y </t>
  </si>
  <si>
    <t>Rep: rptBalanzaComprobacion</t>
  </si>
  <si>
    <t>SALDO ANTERIOR</t>
  </si>
  <si>
    <t>M O V I M I E N T O S</t>
  </si>
  <si>
    <t>SALDO ACTUAL</t>
  </si>
  <si>
    <t>Nat.</t>
  </si>
  <si>
    <t>Cuenta</t>
  </si>
  <si>
    <t>Nombre de la cuenta</t>
  </si>
  <si>
    <t>DEUDOR</t>
  </si>
  <si>
    <t>ACREEDOR</t>
  </si>
  <si>
    <t>D</t>
  </si>
  <si>
    <t>1123</t>
  </si>
  <si>
    <t>DEUDORES DIVERSOS POR COBRAR A CORTO PLAZO</t>
  </si>
  <si>
    <t>1123-02</t>
  </si>
  <si>
    <t>DEUDORES DIVERSOS 2021</t>
  </si>
  <si>
    <t>1123-026</t>
  </si>
  <si>
    <t>LUCAS PABLO GUZMAN ISIDRO</t>
  </si>
  <si>
    <t>1123-027</t>
  </si>
  <si>
    <t>JULIO CESAR GUZMAN MEJIA</t>
  </si>
  <si>
    <t>1123-028</t>
  </si>
  <si>
    <t>JOSE EMMANUEL MEJIA HERNANDEZ</t>
  </si>
  <si>
    <t>1123-03</t>
  </si>
  <si>
    <t>DEUDORES DIVERSOS POR COBRAR A CORTO PLAZO 2022</t>
  </si>
  <si>
    <t>SANDRA LOPEZ SERRANO</t>
  </si>
  <si>
    <t>ISR 2022</t>
  </si>
  <si>
    <t>FORTAMUN 2023</t>
  </si>
  <si>
    <t>REPO 2023</t>
  </si>
  <si>
    <t>FGP 2023</t>
  </si>
  <si>
    <t>1123-03-08</t>
  </si>
  <si>
    <t>DEUDORES DIVERSOS ISR 2022</t>
  </si>
  <si>
    <t>1123-03-17</t>
  </si>
  <si>
    <t>DEUDORES DIVERSOS FAISM 2017</t>
  </si>
  <si>
    <t>1123-03-17-01</t>
  </si>
  <si>
    <t>BANCO NACIONAL DE MEXICO</t>
  </si>
  <si>
    <t>1123-03-18</t>
  </si>
  <si>
    <t>DEUDORES DIVERSOS FAISM 2014</t>
  </si>
  <si>
    <t>1123-03-18-01</t>
  </si>
  <si>
    <t>BANCO NACIONAL DE MÉXICO</t>
  </si>
  <si>
    <t>1123-04</t>
  </si>
  <si>
    <t>DEUDORES DIVERSOS POR COBRAR A CORTO PLAZO 2023</t>
  </si>
  <si>
    <t>1123-04-01</t>
  </si>
  <si>
    <t>DEUDORES DIVERSOS REPO 2023</t>
  </si>
  <si>
    <t>1123-04-01-001</t>
  </si>
  <si>
    <t>BANCO SANTANDER MEXICO SA</t>
  </si>
  <si>
    <t>EVA MARIA ANGELES GONZALEZ</t>
  </si>
  <si>
    <t>IVFGASOLINAS 2023</t>
  </si>
  <si>
    <t>1123-04-02</t>
  </si>
  <si>
    <t>DEUDORES DIVERSOS FGP 2023</t>
  </si>
  <si>
    <t>1123-04-02-002</t>
  </si>
  <si>
    <t>1123-04-02-004</t>
  </si>
  <si>
    <t>BERTHA CORTES CRUZ</t>
  </si>
  <si>
    <t>1123-04-03</t>
  </si>
  <si>
    <t>DEUDORES DIVERSOS FFM 2023</t>
  </si>
  <si>
    <t>1123-04-04</t>
  </si>
  <si>
    <t>DEUDORES DIVERSOS FOFYR 2023</t>
  </si>
  <si>
    <t>1123-04-04-03</t>
  </si>
  <si>
    <t>JUAN MANUEL CORTES RUIZ</t>
  </si>
  <si>
    <t>BANCO SANTANDER MEXICO SA (RETENCIONES)</t>
  </si>
  <si>
    <t>1123-04-09</t>
  </si>
  <si>
    <t>DEUDORES DIVERSOS IVFGASOLINAS 2023</t>
  </si>
  <si>
    <t>1123-04-11</t>
  </si>
  <si>
    <t>DEUDORES DIVERSOS FAISM 2023</t>
  </si>
  <si>
    <t>1123-04-11-01</t>
  </si>
  <si>
    <t>1123-04-12</t>
  </si>
  <si>
    <t>DEUDORES DIVERSOS FORTAMUN 2023</t>
  </si>
  <si>
    <t>1123-04-12-01</t>
  </si>
  <si>
    <t>DIONICIO ZERAFIN OCEGUERA PEREZ</t>
  </si>
  <si>
    <t>1123-04-12-03</t>
  </si>
  <si>
    <t>AUREA PEREZ CRUZ</t>
  </si>
  <si>
    <t>1123-04-13</t>
  </si>
  <si>
    <t>DEUDORES DIVERSOS ISR EBI 2023</t>
  </si>
  <si>
    <t>1123-04-14</t>
  </si>
  <si>
    <t>DEUDORES DIVERSOS FEIEF 2023</t>
  </si>
  <si>
    <t>1123-04-14-01</t>
  </si>
  <si>
    <t>1124</t>
  </si>
  <si>
    <t>INGRESOS POR RECUPERAR A CORTO PLAZO</t>
  </si>
  <si>
    <t>A</t>
  </si>
  <si>
    <t>Indemnizaciones</t>
  </si>
  <si>
    <t>CARLOS ALBERTO OLVERA JUAREZ</t>
  </si>
  <si>
    <t xml:space="preserve">MUNICIPIO DE FRANCISCO I. MADERO </t>
  </si>
  <si>
    <t>GUSTAVO MORALES CRUZ</t>
  </si>
  <si>
    <t>2113</t>
  </si>
  <si>
    <t>CONTRATISTAS POR OBRAS PÚBLICAS POR PAGAR A CORTO PLAZO</t>
  </si>
  <si>
    <t>2113-000024</t>
  </si>
  <si>
    <t>RICARDO CANO GOMEZ</t>
  </si>
  <si>
    <t>2113-01</t>
  </si>
  <si>
    <t>2113-01-001</t>
  </si>
  <si>
    <t>2113-01-002</t>
  </si>
  <si>
    <t>2113-01-003</t>
  </si>
  <si>
    <t>2115</t>
  </si>
  <si>
    <t>TRANSFERENCIAS OTORGADAS POR PAGAR A CORTO PLAZO</t>
  </si>
  <si>
    <t>2115-441001</t>
  </si>
  <si>
    <t>Ayudas sociales a personas</t>
  </si>
  <si>
    <t>2115-443001</t>
  </si>
  <si>
    <t>Ayudas sociales a instituciones de enseñanza</t>
  </si>
  <si>
    <t>2115-446001</t>
  </si>
  <si>
    <t>Ayudas sociales a cooperativas</t>
  </si>
  <si>
    <t>2115-451001</t>
  </si>
  <si>
    <t>Pensiones</t>
  </si>
  <si>
    <t>2115-452001</t>
  </si>
  <si>
    <t>Jubilaciones</t>
  </si>
  <si>
    <t>2117</t>
  </si>
  <si>
    <t>RETENCIONES Y CONTRIBUCIONES POR PAGAR A CORTO PLAZO</t>
  </si>
  <si>
    <t>2117-001</t>
  </si>
  <si>
    <t>I.S.R. SOBRE SUELDOS Y SALARIOS (EJERCICIOS ANTERIORES)</t>
  </si>
  <si>
    <t>2117-005</t>
  </si>
  <si>
    <t>RETENCION 5 AL MILLAR</t>
  </si>
  <si>
    <t>2117-006</t>
  </si>
  <si>
    <t>RETENCION 1% OBS</t>
  </si>
  <si>
    <t>2117-02</t>
  </si>
  <si>
    <t>RETENCIONES Y CONTRIBUCIONES 2021</t>
  </si>
  <si>
    <t>2117-02-14</t>
  </si>
  <si>
    <t>ISR EBI 2021</t>
  </si>
  <si>
    <t>2117-02-14-001</t>
  </si>
  <si>
    <t>RETENCIONES DE ISR</t>
  </si>
  <si>
    <t>2117-03</t>
  </si>
  <si>
    <t>RETENCIONES Y CONTRIBUCIONES POR PAGAR A CORTO PLAZO EJERCICIO FISCAL 2022</t>
  </si>
  <si>
    <t>2117-04</t>
  </si>
  <si>
    <t>RETENCIONES Y CONTRIBUCIONES POR PAGAR A CORTO PLAZO DEL EJERCICIO FISCAL 2023</t>
  </si>
  <si>
    <t>2117-04-01</t>
  </si>
  <si>
    <t>RETENCIONES REPO 2023</t>
  </si>
  <si>
    <t>2117-04-01-01</t>
  </si>
  <si>
    <t>ISR SOBRE SUELDOS Y SALARIOS REPO 2023</t>
  </si>
  <si>
    <t>2117-04-01-03</t>
  </si>
  <si>
    <t>ISR PROVEEDORES REPO 2023</t>
  </si>
  <si>
    <t>2117-04-02</t>
  </si>
  <si>
    <t>RETENCIONES FGP 2023</t>
  </si>
  <si>
    <t>2117-04-02-01</t>
  </si>
  <si>
    <t>ISR SOBRE SUELDOS Y SALARIOS FGP 2023</t>
  </si>
  <si>
    <t>2117-04-02-02</t>
  </si>
  <si>
    <t>FONDO DE AHORRO FGP 2023</t>
  </si>
  <si>
    <t>2117-04-03</t>
  </si>
  <si>
    <t>RETENCIONES FFM 2023</t>
  </si>
  <si>
    <t>2117-04-03-01</t>
  </si>
  <si>
    <t>ISR SOBRE SUELDOS Y SALARIOS FFM 2023</t>
  </si>
  <si>
    <t>2117-04-03-03</t>
  </si>
  <si>
    <t>ISR PROVEEDORES FFM 2023</t>
  </si>
  <si>
    <t>2117-04-04</t>
  </si>
  <si>
    <t>RETENCIONES FOFYR 2023</t>
  </si>
  <si>
    <t>2117-04-04-03</t>
  </si>
  <si>
    <t>ISR PROVEEDORES FOFYR 2023</t>
  </si>
  <si>
    <t>2117-04-10</t>
  </si>
  <si>
    <t>RETENCIONES ISR 2023</t>
  </si>
  <si>
    <t>2117-04-10-03</t>
  </si>
  <si>
    <t>ISR PROVEEDORES ISR 2023</t>
  </si>
  <si>
    <t>2117-04-12</t>
  </si>
  <si>
    <t>RETENCIONES FORTAMUN 2023</t>
  </si>
  <si>
    <t>2117-04-12-01</t>
  </si>
  <si>
    <t>ISR SOBRE SUELDOS Y SALARIO FORTAMUN 2023</t>
  </si>
  <si>
    <t>2117-04-12-03</t>
  </si>
  <si>
    <t>ISR PROVEEDORES FORTAMUN 2023</t>
  </si>
  <si>
    <t>2119</t>
  </si>
  <si>
    <t>OTRAS CUENTAS POR PAGAR A CORTO PLAZO</t>
  </si>
  <si>
    <t>2119-06</t>
  </si>
  <si>
    <t>OTRAS CUENTAS POR PAGAR A CORTO PLAZO EJERCICIO FISCAL 2022</t>
  </si>
  <si>
    <t>2119-06-14</t>
  </si>
  <si>
    <t>CUENTAS X PAGAR  IMPUESTOS 2022</t>
  </si>
  <si>
    <t>2119-06-14-04</t>
  </si>
  <si>
    <t>TESORERIA DE LA FEDERACION (TESOFE)</t>
  </si>
  <si>
    <t>GOBIERNO DEL ESTADO DE HIDALGO</t>
  </si>
  <si>
    <t>2119-07</t>
  </si>
  <si>
    <t>CUENTAS POR PAGAR A CORTO PLAZO DEL EJERCICIO FISCAL 2023</t>
  </si>
  <si>
    <t>2119-07-01</t>
  </si>
  <si>
    <t>CUENTAS POR PAGAR REPO 2023</t>
  </si>
  <si>
    <t>2119-07-01-01</t>
  </si>
  <si>
    <t>2119-07-02</t>
  </si>
  <si>
    <t>CUENTAS POR PAGAR FGP 2023</t>
  </si>
  <si>
    <t>2119-07-03</t>
  </si>
  <si>
    <t>CUENTAS POR PAGAR FFM 2023</t>
  </si>
  <si>
    <t>2119-07-04</t>
  </si>
  <si>
    <t>CUENTAS POR PAGAR FOFYR 2023</t>
  </si>
  <si>
    <t>2119-07-04-01</t>
  </si>
  <si>
    <t>2119-07-09</t>
  </si>
  <si>
    <t>CUENTAS POR PAGAR IVFGASOLINAS 2023</t>
  </si>
  <si>
    <t>2119-07-10</t>
  </si>
  <si>
    <t>CUENTAS POR PAGAR ISR 2023</t>
  </si>
  <si>
    <t>2119-07-10-01</t>
  </si>
  <si>
    <t>2119-07-12</t>
  </si>
  <si>
    <t>CUENTAS POR PAGAR FORTAMUN 2023</t>
  </si>
  <si>
    <t>2150</t>
  </si>
  <si>
    <t>PASIVOS DIFERIDOS A CORTO PLAZO</t>
  </si>
  <si>
    <t>2151</t>
  </si>
  <si>
    <t>INGRESOS COBRADOS POR ADELANTADO A CORTO PLAZO</t>
  </si>
  <si>
    <t>ISR-EBI 2023</t>
  </si>
  <si>
    <t>1123-04-01-011</t>
  </si>
  <si>
    <t>LUIS FELICIANO HERNANDEZ</t>
  </si>
  <si>
    <t>1123-04-14-02</t>
  </si>
  <si>
    <t>1123-04-14-03</t>
  </si>
  <si>
    <t>2115-439001</t>
  </si>
  <si>
    <t>Otros subsidios</t>
  </si>
  <si>
    <t>2117-03-10</t>
  </si>
  <si>
    <t>RETENCIONES ISR  2022</t>
  </si>
  <si>
    <t>2117-03-10-02</t>
  </si>
  <si>
    <t>2117-03-10-03</t>
  </si>
  <si>
    <t>2119-07-02-05</t>
  </si>
  <si>
    <t>2119-07-03-13</t>
  </si>
  <si>
    <t>2119-07-08</t>
  </si>
  <si>
    <t>CUENTAS POR PAGAR IEPS TABACOS 2023</t>
  </si>
  <si>
    <t>CONTRIBUYENTES EN GENERAL</t>
  </si>
  <si>
    <t>1123-03-20</t>
  </si>
  <si>
    <t>DEUDORES DIVERSOS BENEFICIARIOS FAISM 2018</t>
  </si>
  <si>
    <t>1123-03-20-01</t>
  </si>
  <si>
    <t>ROSALVA GRANADOS PEREZ</t>
  </si>
  <si>
    <t>1123-04-04-04</t>
  </si>
  <si>
    <t>1123-04-04-05</t>
  </si>
  <si>
    <t>1124-12</t>
  </si>
  <si>
    <t>Impuestos sobre el patrimonio</t>
  </si>
  <si>
    <t>1124-17</t>
  </si>
  <si>
    <t>Accesorios de Impuestos</t>
  </si>
  <si>
    <t>1124-43</t>
  </si>
  <si>
    <t>Derechos por prestación de servicios</t>
  </si>
  <si>
    <t>1124-51</t>
  </si>
  <si>
    <t>1124-61</t>
  </si>
  <si>
    <t>ACCESORIOS DE APROVECHAMIENTOS</t>
  </si>
  <si>
    <t>1124-61-02</t>
  </si>
  <si>
    <t>Multas</t>
  </si>
  <si>
    <t>1129</t>
  </si>
  <si>
    <t>OTROS DERECHOS A RECIBIR EFECTIVO O EQUIVALENTES A CORTO PLAZO</t>
  </si>
  <si>
    <t>1129-1</t>
  </si>
  <si>
    <t xml:space="preserve">DEUDORES DIVERSOS DE INTERESES BANCARIOS </t>
  </si>
  <si>
    <t>1129-1-001</t>
  </si>
  <si>
    <t>BANCO NACIONAL DE MÉXICO S.A. DE C.V.</t>
  </si>
  <si>
    <t>1130</t>
  </si>
  <si>
    <t>DERECHOS A RECIBIR BIENES O SERVICIOS</t>
  </si>
  <si>
    <t>1134</t>
  </si>
  <si>
    <t>ANTICIPO A CONTRATISTAS POR OBRAS PÚBLICAS A CORTO PLAZO</t>
  </si>
  <si>
    <t>EXA CONSTRUCCIONES, MAQUINARIA Y MATERIALES S.A. DE C.V.</t>
  </si>
  <si>
    <t>1134-000203</t>
  </si>
  <si>
    <t xml:space="preserve">CONSTRUCCIONES SINERAL, S.A. DE C.V.                                                                                                   </t>
  </si>
  <si>
    <t>1134-000292</t>
  </si>
  <si>
    <t>corporacion asfaltika s.a. de c.v.</t>
  </si>
  <si>
    <t>1134-000293</t>
  </si>
  <si>
    <t>CONSTRUCCIONES COIXA S.A. DE C.V.</t>
  </si>
  <si>
    <t>1134-000298</t>
  </si>
  <si>
    <t>MANUEL SALVADOR GUTIERREZ JIMENEZ</t>
  </si>
  <si>
    <t>2117-04-11</t>
  </si>
  <si>
    <t>RETENCIONES FAISM 2023</t>
  </si>
  <si>
    <t>2117-04-11-04</t>
  </si>
  <si>
    <t>2117-04-11-05</t>
  </si>
  <si>
    <t>2117-04-12-04</t>
  </si>
  <si>
    <t>2117-04-12-05</t>
  </si>
  <si>
    <t>2117-04-14</t>
  </si>
  <si>
    <t>RETENCIONES FEIEF 2023</t>
  </si>
  <si>
    <t>2117-04-14-03</t>
  </si>
  <si>
    <t>ISR PROVEEDORES FEIEF 2023</t>
  </si>
  <si>
    <t>2117-04-14-04</t>
  </si>
  <si>
    <t>ISR SOBRE SUELDOS Y SALARIOS FEIEF 2023</t>
  </si>
  <si>
    <t>PATRICIA LUCIA GONGORA AGUILAR</t>
  </si>
  <si>
    <t>2119-07-01-19</t>
  </si>
  <si>
    <t>FOFIR 2023</t>
  </si>
  <si>
    <t>RICARDO JOSUE OLGUIN PARDO</t>
  </si>
  <si>
    <t>2119-07-02-08</t>
  </si>
  <si>
    <t>LUIS EDUARDO PEREZ LOPEZ</t>
  </si>
  <si>
    <t>2119-07-02-09</t>
  </si>
  <si>
    <t>JUAN DANIEL REYES CANTERA</t>
  </si>
  <si>
    <t>2119-07-02-10</t>
  </si>
  <si>
    <t>PABLO OLGUIN LOPEZ</t>
  </si>
  <si>
    <t>2119-07-02-11</t>
  </si>
  <si>
    <t>YANNETT ZITA REYES PAREDES</t>
  </si>
  <si>
    <t>2119-07-03-15</t>
  </si>
  <si>
    <t>FAISM 2023</t>
  </si>
  <si>
    <t>2119-07-12-06</t>
  </si>
  <si>
    <t>BRANDON ANTONIO CANCELARIA MARTINEZ</t>
  </si>
  <si>
    <t>2119-07-12-07</t>
  </si>
  <si>
    <t>2119-07-14</t>
  </si>
  <si>
    <t>CUENTAS POR PAGAR FEIEF 2023</t>
  </si>
  <si>
    <t>IEPS-TABACOS 2023</t>
  </si>
  <si>
    <t>2119-07-14-10</t>
  </si>
  <si>
    <t>ALVIN PORTILLO GONZALEZ</t>
  </si>
  <si>
    <t>1123-04-01-015</t>
  </si>
  <si>
    <t>IMPUESTOS</t>
  </si>
  <si>
    <t>1124-61-04</t>
  </si>
  <si>
    <t>Reintegros</t>
  </si>
  <si>
    <t>EJERCICIO FISCAL 2024</t>
  </si>
  <si>
    <t>FFM 2024</t>
  </si>
  <si>
    <t>ISAN 2024</t>
  </si>
  <si>
    <t>FEIEF 2024</t>
  </si>
  <si>
    <t>1123-03-08-06</t>
  </si>
  <si>
    <t>FORTAMUN 2024</t>
  </si>
  <si>
    <t>1123-03-08-07</t>
  </si>
  <si>
    <t>1123-03-08-08</t>
  </si>
  <si>
    <t>1123-03-08-09</t>
  </si>
  <si>
    <t>FGP 2024</t>
  </si>
  <si>
    <t>1123-03-08-10</t>
  </si>
  <si>
    <t>ISR 2024</t>
  </si>
  <si>
    <t>1123-04-02-015</t>
  </si>
  <si>
    <t>1123-04-03-001</t>
  </si>
  <si>
    <t>1123-04-03-003</t>
  </si>
  <si>
    <t>1123-04-03-004</t>
  </si>
  <si>
    <t>REPO 2024</t>
  </si>
  <si>
    <t>1123-04-04-06</t>
  </si>
  <si>
    <t>1123-04-09-03</t>
  </si>
  <si>
    <t>1123-04-11-03</t>
  </si>
  <si>
    <t>RECURSOS PROPIOS 2024</t>
  </si>
  <si>
    <t>1123-04-11-04</t>
  </si>
  <si>
    <t>1123-04-12-09</t>
  </si>
  <si>
    <t>SHS SECURIRY</t>
  </si>
  <si>
    <t>1123-04-12-10</t>
  </si>
  <si>
    <t>JUAN MANUEL CORTES RUIS</t>
  </si>
  <si>
    <t>1123-04-13-03</t>
  </si>
  <si>
    <t>1123-05</t>
  </si>
  <si>
    <t>DEUDORES DIVERSOS POR COBRAR A CORTO PLAZO 2024</t>
  </si>
  <si>
    <t>1123-05-01</t>
  </si>
  <si>
    <t>DEUDORES DIVERSOS REPO 2024</t>
  </si>
  <si>
    <t>1123-05-01-001</t>
  </si>
  <si>
    <t>1123-05-01-002</t>
  </si>
  <si>
    <t>CLAUDIA SANCHEZ GOMEZ</t>
  </si>
  <si>
    <t>1123-05-01-003</t>
  </si>
  <si>
    <t>1123-05-01-004</t>
  </si>
  <si>
    <t>1123-05-01-005</t>
  </si>
  <si>
    <t>CADENA COMERCIAL OXXO SA DE CV</t>
  </si>
  <si>
    <t>1123-05-01-006</t>
  </si>
  <si>
    <t>1123-05-01-007</t>
  </si>
  <si>
    <t>1123-05-01-009</t>
  </si>
  <si>
    <t>1123-05-01-010</t>
  </si>
  <si>
    <t>CAJA 2024</t>
  </si>
  <si>
    <t>1123-05-02</t>
  </si>
  <si>
    <t>DEUDORES DIVERSOS FGP 2024</t>
  </si>
  <si>
    <t>Fondo General de Participaciones 2023</t>
  </si>
  <si>
    <t>1123-05-02-002</t>
  </si>
  <si>
    <t>BERTHA CORTES CRUZ (2024)</t>
  </si>
  <si>
    <t>1123-05-02-003</t>
  </si>
  <si>
    <t>ZULEIDY AGUILAR DELGADO (2024)</t>
  </si>
  <si>
    <t>1123-05-02-004</t>
  </si>
  <si>
    <t>TIMOTEO REYES HERNANDEZ</t>
  </si>
  <si>
    <t>1123-05-02-005</t>
  </si>
  <si>
    <t>ROSALBA HERNANDEZ MANZO</t>
  </si>
  <si>
    <t>1123-05-02-006</t>
  </si>
  <si>
    <t>1123-05-02-007</t>
  </si>
  <si>
    <t>1123-05-02-008</t>
  </si>
  <si>
    <t>ARIANA MOCTEZUMA RAMIREZ</t>
  </si>
  <si>
    <t>1123-05-02-009</t>
  </si>
  <si>
    <t>SUSANA RIOS PEREZ</t>
  </si>
  <si>
    <t>1123-05-02-010</t>
  </si>
  <si>
    <t>1123-05-03</t>
  </si>
  <si>
    <t>DEUDORES DIVERSOS FFM 2024</t>
  </si>
  <si>
    <t>1123-05-03-01</t>
  </si>
  <si>
    <t>1123-05-03-02</t>
  </si>
  <si>
    <t>1123-05-09</t>
  </si>
  <si>
    <t>DEUDORES DIVERSOS IVFGASOLINAS 2024</t>
  </si>
  <si>
    <t>1123-05-09-01</t>
  </si>
  <si>
    <t>1123-05-09-02</t>
  </si>
  <si>
    <t>1123-05-14</t>
  </si>
  <si>
    <t>DEUDORES DIVERSOS FEIEF 2024</t>
  </si>
  <si>
    <t>1123-05-14-02</t>
  </si>
  <si>
    <t>1123-05-14-03</t>
  </si>
  <si>
    <t>1124-18</t>
  </si>
  <si>
    <t>Otros Impuestos</t>
  </si>
  <si>
    <t>1124-44</t>
  </si>
  <si>
    <t>Otros Derechos</t>
  </si>
  <si>
    <t>1124-51-01</t>
  </si>
  <si>
    <t>1134-000199</t>
  </si>
  <si>
    <t>LIDIA CRUZ MEJIA</t>
  </si>
  <si>
    <t>VERONICA HERNANDEZ PEREZ</t>
  </si>
  <si>
    <t>2113-000154</t>
  </si>
  <si>
    <t>2113-000199</t>
  </si>
  <si>
    <t>2113-000281</t>
  </si>
  <si>
    <t>2113-000287</t>
  </si>
  <si>
    <t>2113-000288</t>
  </si>
  <si>
    <t>2113-000293</t>
  </si>
  <si>
    <t>CONTRATISTAS EJERCICIOS ANTERIORES</t>
  </si>
  <si>
    <t>JUAN JOSE TORRES ASIAN</t>
  </si>
  <si>
    <t>RAUL GOMEZ HERNANDEZ</t>
  </si>
  <si>
    <t>ARTURO GUZMAN PINEDA</t>
  </si>
  <si>
    <t>2113-02</t>
  </si>
  <si>
    <t>CONTRATISTAS POR PAGAR 2023</t>
  </si>
  <si>
    <t>2113-02-01</t>
  </si>
  <si>
    <t>CONTRATISTAS POR PAGAR ISR 2022</t>
  </si>
  <si>
    <t>2113-02-02</t>
  </si>
  <si>
    <t>CONTRATISTAS POR PAGAR FORTAMUN 2023</t>
  </si>
  <si>
    <t>2113-02-03</t>
  </si>
  <si>
    <t>CONTRATISTAS POR PAGAR FAISM 2023</t>
  </si>
  <si>
    <t>2117-04-06</t>
  </si>
  <si>
    <t>RETENCIONES CISAN 2023</t>
  </si>
  <si>
    <t>2117-04-06-03</t>
  </si>
  <si>
    <t>ISR PROVEEDORES CISAN 202</t>
  </si>
  <si>
    <t>2117-04-07</t>
  </si>
  <si>
    <t>RETENCIONES ISAN 2023</t>
  </si>
  <si>
    <t>2117-04-07-03</t>
  </si>
  <si>
    <t>ISR PROVEEDORES ISAN 2023</t>
  </si>
  <si>
    <t>2117-04-15</t>
  </si>
  <si>
    <t>RETENCIONES IMPUESTOS 2023</t>
  </si>
  <si>
    <t>2117-04-15-01</t>
  </si>
  <si>
    <t>ISR SUELDOS Y SALARIOS</t>
  </si>
  <si>
    <t>2117-05</t>
  </si>
  <si>
    <t>RETENCIONES Y CONTRIBUCIONES POR PAGAR A CORTO PLAZO DEL EJERCICIO FISCAL 2024</t>
  </si>
  <si>
    <t>2117-05-01</t>
  </si>
  <si>
    <t>RETENCIONES REPO 2024</t>
  </si>
  <si>
    <t>2117-05-01-01</t>
  </si>
  <si>
    <t>ISR SOBRE SUELDOS Y SALARIOS REPO 2024</t>
  </si>
  <si>
    <t>2117-05-01-02</t>
  </si>
  <si>
    <t>FONDO DE AHORRO  REPO 2024</t>
  </si>
  <si>
    <t>2117-05-01-03</t>
  </si>
  <si>
    <t>ISR PROVEEDORES REPO 2024</t>
  </si>
  <si>
    <t>2117-05-02</t>
  </si>
  <si>
    <t>RETENCIONES FGP 2024</t>
  </si>
  <si>
    <t>2117-05-02-01</t>
  </si>
  <si>
    <t>ISR SOBRE SUELDOS Y SALARIOS FGP 2024</t>
  </si>
  <si>
    <t>2117-05-02-02</t>
  </si>
  <si>
    <t>FONDO DE AHORRO FGP 2024</t>
  </si>
  <si>
    <t>2117-05-03</t>
  </si>
  <si>
    <t>RETENCIONES FFM 2024</t>
  </si>
  <si>
    <t>2117-05-03-01</t>
  </si>
  <si>
    <t>ISR SOBRE SUELDOS Y SALARIOS FFM 2024</t>
  </si>
  <si>
    <t>2117-05-03-02</t>
  </si>
  <si>
    <t>FONDO DE AHORRO FFM 2024</t>
  </si>
  <si>
    <t>2117-05-03-05</t>
  </si>
  <si>
    <t>ISR PROVEEDORES FFM 2024</t>
  </si>
  <si>
    <t>2117-05-12</t>
  </si>
  <si>
    <t>RETENCIONES FORTAMUN 2024</t>
  </si>
  <si>
    <t>2117-05-12-01</t>
  </si>
  <si>
    <t>ISR SOBRE SUELDOS Y SALARIO FORTAMUN 2024</t>
  </si>
  <si>
    <t>2117-05-12-02</t>
  </si>
  <si>
    <t>FONDO DE AHORRO FORTAMUN 2024</t>
  </si>
  <si>
    <t>2117-05-12-03</t>
  </si>
  <si>
    <t>ISR PROVEEDORES FORTAMUN 2024</t>
  </si>
  <si>
    <t>2119-07-01-02</t>
  </si>
  <si>
    <t>2119-07-01-20</t>
  </si>
  <si>
    <t>2119-07-01-21</t>
  </si>
  <si>
    <t>2119-07-03-09</t>
  </si>
  <si>
    <t>2119-07-03-16</t>
  </si>
  <si>
    <t>2119-07-04-02</t>
  </si>
  <si>
    <t>2119-07-08-09</t>
  </si>
  <si>
    <t>IEPS-GASOLINAS 2023</t>
  </si>
  <si>
    <t>2119-07-09-03</t>
  </si>
  <si>
    <t>IVFGASOLINAS 2024</t>
  </si>
  <si>
    <t>2119-07-11</t>
  </si>
  <si>
    <t>CUENTAS POR PAGAR FAISM 2023</t>
  </si>
  <si>
    <t>2119-07-11-01</t>
  </si>
  <si>
    <t>2119-07-11-02</t>
  </si>
  <si>
    <t>2119-07-12-09</t>
  </si>
  <si>
    <t>2119-08</t>
  </si>
  <si>
    <t>CUENTAS POR PAGAR A CORTO PLAZO EJERCICIO FISCAL 2024</t>
  </si>
  <si>
    <t>2119-08-01</t>
  </si>
  <si>
    <t>CUENTAS POR PAGAR REPO 2024</t>
  </si>
  <si>
    <t>2119-08-01-002</t>
  </si>
  <si>
    <t>2119-08-01-003</t>
  </si>
  <si>
    <t>2119-08-01-004</t>
  </si>
  <si>
    <t>2119-08-01-005</t>
  </si>
  <si>
    <t>2119-08-02</t>
  </si>
  <si>
    <t>CUENTAS POR PAGAR FGP 2024</t>
  </si>
  <si>
    <t>2119-08-02-001</t>
  </si>
  <si>
    <t>2119-08-02-002</t>
  </si>
  <si>
    <t>Impuesto Sobre la Renta  ISR 2022</t>
  </si>
  <si>
    <t>2119-08-02-003</t>
  </si>
  <si>
    <t>2119-08-02-004</t>
  </si>
  <si>
    <t>2119-08-02-005</t>
  </si>
  <si>
    <t>JOHANA MARIA MARTINEZ ORTEGA</t>
  </si>
  <si>
    <t>2119-08-03</t>
  </si>
  <si>
    <t>CUENTAS POR PAGAR FFM 2024</t>
  </si>
  <si>
    <t>2119-08-03-01</t>
  </si>
  <si>
    <t>2119-08-03-02</t>
  </si>
  <si>
    <t>2119-08-03-03</t>
  </si>
  <si>
    <t>2119-08-03-04</t>
  </si>
  <si>
    <t>2119-08-03-05</t>
  </si>
  <si>
    <t>2119-08-03-06</t>
  </si>
  <si>
    <t>2119-08-04</t>
  </si>
  <si>
    <t>CUENTAS POR PAGAR FOFIR 2024</t>
  </si>
  <si>
    <t>2119-08-04-01</t>
  </si>
  <si>
    <t>2119-08-07</t>
  </si>
  <si>
    <t>CUENTAS POR PAGAR ISAN 2024</t>
  </si>
  <si>
    <t>2119-08-07-01</t>
  </si>
  <si>
    <t>2119-08-10</t>
  </si>
  <si>
    <t>CUENTAS POR PAGAR ISR 2024</t>
  </si>
  <si>
    <t>2119-08-10-01</t>
  </si>
  <si>
    <t>2119-08-12</t>
  </si>
  <si>
    <t>CUENTAS POR PAGAR FORTAMUN 2024</t>
  </si>
  <si>
    <t>2119-08-12-01</t>
  </si>
  <si>
    <t>2119-08-12-02</t>
  </si>
  <si>
    <t>CORPORATIVO SIPN OM</t>
  </si>
  <si>
    <t>2151-02</t>
  </si>
  <si>
    <t>2151-02-01</t>
  </si>
  <si>
    <t>ANTICIPO DE INGRESOS 2024</t>
  </si>
  <si>
    <t>2151-02-01-01</t>
  </si>
  <si>
    <t>2151-02-01-02</t>
  </si>
  <si>
    <t>19CP CATRASTRO E IMPUESTO PREDIAL</t>
  </si>
  <si>
    <t>2151-02-01-04</t>
  </si>
  <si>
    <t>22RC REGISTRO DEL ESTADO FAMILIAR</t>
  </si>
  <si>
    <t>2151-02-01-05</t>
  </si>
  <si>
    <t>09SG SECRETARIA GENERAL MUNICIPAL</t>
  </si>
  <si>
    <t>2151-02-01-06</t>
  </si>
  <si>
    <t>20RE REGLAMENTOS Y ESPECTACULOS</t>
  </si>
  <si>
    <t>CUADRO RESUMEN DE LA SITUACIÓN FINANCIERA</t>
  </si>
  <si>
    <r>
      <t xml:space="preserve">°  Nota: </t>
    </r>
    <r>
      <rPr>
        <sz val="12"/>
        <rFont val="Arial Narrow"/>
        <family val="2"/>
      </rPr>
      <t>anexar papel de trabajo de cómo se integran las cuentas Deudoras y Acreedoras</t>
    </r>
  </si>
  <si>
    <t>Periodo que Reporta:  ABRIL</t>
  </si>
  <si>
    <t>CUENTAS DE RESULTADOS</t>
  </si>
  <si>
    <t>CUENTAS DE BALANCE</t>
  </si>
  <si>
    <t>FUENTE DE FINANCIAMIENTO</t>
  </si>
  <si>
    <t>APROBADO / MODIFICADO ANUAL</t>
  </si>
  <si>
    <t>INGRESOS Y OTROS BENEFICIOS ACUMULADOS</t>
  </si>
  <si>
    <t>INTERESES GENERADOS ACUMULADOS</t>
  </si>
  <si>
    <t>GASTOS Y OTRAS PÉRDIDAS ACUMULADOS</t>
  </si>
  <si>
    <t>%</t>
  </si>
  <si>
    <t>POR EROGAR
(D)</t>
  </si>
  <si>
    <t>SALDOS EN CAJA Y BANCOS
(A)</t>
  </si>
  <si>
    <t>° DEUDORAS DE ACTIVO
(B)</t>
  </si>
  <si>
    <t xml:space="preserve">° ACREEDORAS DE PASIVO
( C ) </t>
  </si>
  <si>
    <t>DIFERENCIA
A+B-C = D</t>
  </si>
  <si>
    <t>AVANCE %</t>
  </si>
  <si>
    <t xml:space="preserve">FIN. </t>
  </si>
  <si>
    <t>ING. PROPIOS</t>
  </si>
  <si>
    <t>Impuestos</t>
  </si>
  <si>
    <t>Derechos</t>
  </si>
  <si>
    <t>Aprovechamientos</t>
  </si>
  <si>
    <t>Ingresos por Ventas</t>
  </si>
  <si>
    <t>F.G.P 2024</t>
  </si>
  <si>
    <t>FOFYR 2024</t>
  </si>
  <si>
    <t>CISAN 2024</t>
  </si>
  <si>
    <t>IEPS TABACOS 2024</t>
  </si>
  <si>
    <t>IVF GASOLINAS 2024</t>
  </si>
  <si>
    <t>FOCOM 2024</t>
  </si>
  <si>
    <t>F.I.S.M. 2024</t>
  </si>
  <si>
    <t>FORTAMUN-DF 2024</t>
  </si>
  <si>
    <t>I.S.R. EBI 2024</t>
  </si>
  <si>
    <t>I.S.R. 2024</t>
  </si>
  <si>
    <t>EJERCICIOS ANTERIORES 2023</t>
  </si>
  <si>
    <t>F.G.P 2023</t>
  </si>
  <si>
    <t>IVF GASOLINAS 2023</t>
  </si>
  <si>
    <t>I.S.R. 2023</t>
  </si>
  <si>
    <t>CISAN 2023</t>
  </si>
  <si>
    <t>ISAN 2023</t>
  </si>
  <si>
    <t>IEPS TABACOS 2023</t>
  </si>
  <si>
    <t>I.S.R. - E.B.I. 2023</t>
  </si>
  <si>
    <t>FOCOM 2023</t>
  </si>
  <si>
    <t>F.I.S.M. 2023</t>
  </si>
  <si>
    <t>FORTAMUN-DF 2023</t>
  </si>
  <si>
    <t>CONAFOR 2023</t>
  </si>
  <si>
    <t>EJERCICIOS ANTERIORES 2022</t>
  </si>
  <si>
    <t>FEIEF 2022</t>
  </si>
  <si>
    <t>EJERCICIOS ANTERIORES 2021</t>
  </si>
  <si>
    <t>IMPUESTOS 2021</t>
  </si>
  <si>
    <t xml:space="preserve">FAISM EJERCICIOS ANTERIORES </t>
  </si>
  <si>
    <t xml:space="preserve">BENEFICIARIOS FAISM EJERCICIOS ANTERIORES </t>
  </si>
  <si>
    <t>TOTALES:</t>
  </si>
  <si>
    <t>Periodo que Reporta:  MAYO</t>
  </si>
  <si>
    <t>Periodo que Reporta:  JUNIO</t>
  </si>
  <si>
    <t>FAISM EJERCICIOS ANTERIORES SANTANDER</t>
  </si>
  <si>
    <t>REFERENCIA</t>
  </si>
  <si>
    <t>DESCRIPCIÓN</t>
  </si>
  <si>
    <r>
      <rPr>
        <b/>
        <sz val="10"/>
        <color indexed="50"/>
        <rFont val="Arial Narrow"/>
        <family val="2"/>
      </rPr>
      <t>ENTIDAD FISCALIZADA MUNICIPAL</t>
    </r>
    <r>
      <rPr>
        <b/>
        <sz val="10"/>
        <rFont val="Arial Narrow"/>
        <family val="2"/>
      </rPr>
      <t>:</t>
    </r>
  </si>
  <si>
    <t>Especificar el nombre de la Entidad.</t>
  </si>
  <si>
    <t>EJERCICIO FISCAL:</t>
  </si>
  <si>
    <t>Indicar el ejercicio fiscal correspondiente</t>
  </si>
  <si>
    <t>FUENTE DE FINANCIAMIENTO:</t>
  </si>
  <si>
    <t>Nombre de los fondos y ejercicio que maneja el sujeto de revisión.</t>
  </si>
  <si>
    <t>PERIODO QUE REPORTA</t>
  </si>
  <si>
    <t>Periodo reportado.</t>
  </si>
  <si>
    <t>APROBADO / MODIFICADO ANUAL:</t>
  </si>
  <si>
    <t>Refleja las asignaciones presupuestarias anuales según lo establecido en el  Presupuesto de Egresos y sus anexos, o bien, la asignación presupuestaria que resulta de incorporar, en su caso, las adecuaciones presupuestarias al presupuesto aprobado.</t>
  </si>
  <si>
    <t>CUENTAS DE RESULTADOS:</t>
  </si>
  <si>
    <t>Indicar los Ingresos y otros beneficios acumulados, los Intereses Generados acumulados o los Gastos y otras pérdidas acumulados, el porcentaje y los Ingresos y otros beneficios pendientes de erogar.</t>
  </si>
  <si>
    <t>INGRESOS Y OTROS BENEFICIOS ACUMULADOS:</t>
  </si>
  <si>
    <t>Representa el importe de los ingresos y otros beneficios del ente público provenientes de los ingresos de gestión, participaciones, aportaciones, transferencias, asignaciones, subsidios y otras ayudas y otros ingresos.</t>
  </si>
  <si>
    <t>INTERESES GENERADOS ACUMULADOS:</t>
  </si>
  <si>
    <t>Representa el importe de los rendimientos financieros y/o intereses bancarios generados por el manejo de las cuentas bancarias de los de los ingresos de gestión, participaciones, aportaciones, transferencias, asignaciones, subsidios y otras ayudas y otros ingresos.</t>
  </si>
  <si>
    <t>GASTOS Y OTRAS PÉRDIDAS ACUMULADOS:</t>
  </si>
  <si>
    <t>Representa el importe de los gastos y otras pérdidas del ente público, incurridos por gastos de funcionamiento, intereses, transferencias, participaciones y aportaciones otorgadas, otras pérdidas de la gestión y extraordinarias, entre otras.</t>
  </si>
  <si>
    <t>%:</t>
  </si>
  <si>
    <t>Representa el porcentaje de la aplicación de los ingresos, otros bneficios acumulados e intereses generados, y se calcula dividiendo los gastos y otras pérdidas entre los ingresos (mas intereses).</t>
  </si>
  <si>
    <t>POR EROGAR:</t>
  </si>
  <si>
    <t>Importe de ingresos y otros beneficios pendientes de erogar.</t>
  </si>
  <si>
    <t>CUENTAS DE BALANCE:</t>
  </si>
  <si>
    <t>Indicar los saldos en caja y bancos, las cuentas deudoras de activo, acreedoras de pasivo y la diferencia.</t>
  </si>
  <si>
    <t>SALDOS EN CAJA Y BANCOS:</t>
  </si>
  <si>
    <t>Importe reflejado en caja y bancos al mes que se reporta.</t>
  </si>
  <si>
    <t>DEUDORAS DE ACTIVO:</t>
  </si>
  <si>
    <t>Sumatoria de las cuentas deudoras de cada fuente de financiamiento.</t>
  </si>
  <si>
    <t>ACREEDORAS DE PASIVO:</t>
  </si>
  <si>
    <t>Sumatoria de las cuentas acreedoras de cada fuente de financiamiento.</t>
  </si>
  <si>
    <t>DIFERENCIA:</t>
  </si>
  <si>
    <t>Sumatoria de las cuentas de Activo menos Pasivo igual a Recursos por Erogar.</t>
  </si>
  <si>
    <t>AVANCE %:</t>
  </si>
  <si>
    <t>Representa el porcentaje de la aplicación de recursos respecto al presupuesto aprobado/modificado, y se calcula dividiendo los gastos y otras pérdidas entre el presupuesto aprobado/modificado anual.</t>
  </si>
  <si>
    <t>IRREDUCTIBLES:</t>
  </si>
  <si>
    <t>Gastos que la Entidad debe hacer de manera mensual.</t>
  </si>
  <si>
    <t>CONCEPTO:</t>
  </si>
  <si>
    <t>Nombre de la cuenta.</t>
  </si>
  <si>
    <t>PRESUPUESTO:</t>
  </si>
  <si>
    <t>Importe total presupuestado para cada concepto.</t>
  </si>
  <si>
    <t>Importe total ejercido al mes que se reporta.</t>
  </si>
  <si>
    <t>Porcentaje reflejado entre lo presupuestado y lo acumulado, y se calcula dividiendo el acumulado entre el presupuesto</t>
  </si>
  <si>
    <t>ELABORÓ:</t>
  </si>
  <si>
    <t>Incluir el nombre y firma de la persona que llenó el formato.</t>
  </si>
  <si>
    <t>AUTORIZÓ:</t>
  </si>
  <si>
    <t>Incluir el nombre y firma del responsable del área encargada de la información.</t>
  </si>
  <si>
    <t>REVISÓ:</t>
  </si>
  <si>
    <t>Incluir el nombre y firma de la persona que revisó el formato.</t>
  </si>
  <si>
    <t>I  R  R  E  D  U  C  T  I  B  L  E  S</t>
  </si>
  <si>
    <t>CONCEPTO</t>
  </si>
  <si>
    <t>PRESUPUESTO</t>
  </si>
  <si>
    <t>ACUMULADO</t>
  </si>
  <si>
    <t xml:space="preserve">REVISÓ </t>
  </si>
  <si>
    <t>Vo. Bo.</t>
  </si>
  <si>
    <t xml:space="preserve">T.C.F. PATRICIA LUCIA GONGORA AGUILAR </t>
  </si>
  <si>
    <t xml:space="preserve">TESORERA MUNICIPAL </t>
  </si>
  <si>
    <t xml:space="preserve">SINDICO PROCURADOR </t>
  </si>
  <si>
    <t xml:space="preserve">PRESIDENTE MUNICIPAL CONSTITUCIONAL </t>
  </si>
  <si>
    <t>PROFA. MA. GUADALUPE MARTINEZ RIOS</t>
  </si>
  <si>
    <t xml:space="preserve">PROF. RICARDO JOSUE OLGUIN PARDO </t>
  </si>
  <si>
    <t>Balanza de Comprobación del 01/ene./2024 al 30/jun./2024</t>
  </si>
  <si>
    <t>06/jul./2024</t>
  </si>
  <si>
    <t>Usr: supervisor</t>
  </si>
  <si>
    <t>Cuentas con saldos y movimientos acumulado. (De la cuenta: 1123 a la 1200)</t>
  </si>
  <si>
    <t>01:02 p. m.</t>
  </si>
  <si>
    <t>1123-04-03-002</t>
  </si>
  <si>
    <t>1123-04-08</t>
  </si>
  <si>
    <t>DEUDORES DIVERSOS IEPS TABACOS 2023</t>
  </si>
  <si>
    <t>1123-04-08-02</t>
  </si>
  <si>
    <t>1123-04-09-04</t>
  </si>
  <si>
    <t>1123-04-13-04</t>
  </si>
  <si>
    <t>GONGORA AGUILAR PATRICIA LUCIA</t>
  </si>
  <si>
    <t>1123-04-17</t>
  </si>
  <si>
    <t>DEUDORES DIVERSOS CONAFOR 2023</t>
  </si>
  <si>
    <t>1123-04-17-02</t>
  </si>
  <si>
    <t>COMISION NACIONAL FORESTAL</t>
  </si>
  <si>
    <t>1123-05-01-011</t>
  </si>
  <si>
    <t>1123-05-01-012</t>
  </si>
  <si>
    <t>LUIS EMMANUEL GODINEZ MARTINEZ</t>
  </si>
  <si>
    <t>1123-05-01-014</t>
  </si>
  <si>
    <t>1123-05-01-015</t>
  </si>
  <si>
    <t>1123-05-01-016</t>
  </si>
  <si>
    <t>1123-05-01-17</t>
  </si>
  <si>
    <t>1123-05-02-011</t>
  </si>
  <si>
    <t>ELIDA JAZMIN PEREZ JIMENEZ</t>
  </si>
  <si>
    <t>1123-05-02-012</t>
  </si>
  <si>
    <t>1123-05-02-014</t>
  </si>
  <si>
    <t>1123-05-02-015</t>
  </si>
  <si>
    <t>LETICIA CORTES RIOS</t>
  </si>
  <si>
    <t>1123-05-02-016</t>
  </si>
  <si>
    <t>FRANCISCO PERZ ROSAS</t>
  </si>
  <si>
    <t>1123-05-02-017</t>
  </si>
  <si>
    <t>MIREYA ARTEAGA RODRIGUEZ</t>
  </si>
  <si>
    <t>1123-05-02-019</t>
  </si>
  <si>
    <t>ALEJANDRA LOPEZ PARRA</t>
  </si>
  <si>
    <t>1123-05-02-020</t>
  </si>
  <si>
    <t>PROMOTORA INBURSA SA DE CV</t>
  </si>
  <si>
    <t>1123-05-03-03</t>
  </si>
  <si>
    <t>1123-05-03-04</t>
  </si>
  <si>
    <t>1123-05-08</t>
  </si>
  <si>
    <t>DEUDORES DIVERSOS IEPS TABACOS 2024</t>
  </si>
  <si>
    <t>1123-05-08-01</t>
  </si>
  <si>
    <t>FOFIR 2024</t>
  </si>
  <si>
    <t>1123-05-08-02</t>
  </si>
  <si>
    <t>1123-05-09-03</t>
  </si>
  <si>
    <t>1123-05-10</t>
  </si>
  <si>
    <t>DEUDORES DIVERSOS ISR 2024</t>
  </si>
  <si>
    <t>1123-05-10-01</t>
  </si>
  <si>
    <t>1123-05-11</t>
  </si>
  <si>
    <t>DEUDORES DIVERSOS FAISM 2024</t>
  </si>
  <si>
    <t>1123-05-11-01</t>
  </si>
  <si>
    <t>1123-05-12</t>
  </si>
  <si>
    <t>DEUDORES DIVERSOS FORTAMUN 2024</t>
  </si>
  <si>
    <t>1123-05-12-01</t>
  </si>
  <si>
    <t>ALEXA FERNANDA GUERRERO PEREZ</t>
  </si>
  <si>
    <t>1123-05-12-02</t>
  </si>
  <si>
    <t>JESUS EUDARDO GOMEZ HERNANDEZ</t>
  </si>
  <si>
    <t>1123-05-12-03</t>
  </si>
  <si>
    <t>1123-05-12-04</t>
  </si>
  <si>
    <t>GERARDO BADILLO MALDONADO</t>
  </si>
  <si>
    <t>1123-05-12-05</t>
  </si>
  <si>
    <t>1123-05-12-06</t>
  </si>
  <si>
    <t>LUIS ANGEL CANO HOTERO</t>
  </si>
  <si>
    <t>1123-05-12-07</t>
  </si>
  <si>
    <t>1123-05-12-08</t>
  </si>
  <si>
    <t>KAREN LIZBETH TREJO MARTINEZ</t>
  </si>
  <si>
    <t>1123-05-12-09</t>
  </si>
  <si>
    <t>ANDREA SANCHEZ CAMACHO</t>
  </si>
  <si>
    <t>1123-05-14-01</t>
  </si>
  <si>
    <t>1123-05-14-04</t>
  </si>
  <si>
    <t>1123-05-17</t>
  </si>
  <si>
    <t>DEUDORES DIVERSOS FAISM EJERCICIOS ANTERIORES</t>
  </si>
  <si>
    <t>1123-05-17-001</t>
  </si>
  <si>
    <t>1124-11</t>
  </si>
  <si>
    <t>Impuestos sobre los ingresos</t>
  </si>
  <si>
    <t>1124-61-03</t>
  </si>
  <si>
    <t>1134-000288</t>
  </si>
  <si>
    <t>1134-000335</t>
  </si>
  <si>
    <t>RYP CORPORATIVO EMP SA DE CV</t>
  </si>
  <si>
    <t>Sumas =&gt;</t>
  </si>
  <si>
    <t>Analizar Diferencia =&gt;</t>
  </si>
  <si>
    <t>Page 4</t>
  </si>
  <si>
    <t>KAREN CAÑADA LOZANO</t>
  </si>
  <si>
    <t>MARIO PAUL MOCTEZUMA MARTINEZ</t>
  </si>
  <si>
    <t>2113-629001</t>
  </si>
  <si>
    <t>Trabajos de acabados en edificaciones y otros trabajos especializados</t>
  </si>
  <si>
    <t>2115-415001</t>
  </si>
  <si>
    <t>Transferencias internas otorgadas a entidades paraestatales no empresariales y no financieras</t>
  </si>
  <si>
    <t>Page 6</t>
  </si>
  <si>
    <t>2117-05-02-03</t>
  </si>
  <si>
    <t>ISR PROVEEDORES FGP 2024</t>
  </si>
  <si>
    <t>2117-05-04</t>
  </si>
  <si>
    <t>RETENCIONES FOFIR 2024</t>
  </si>
  <si>
    <t>2117-05-04-01</t>
  </si>
  <si>
    <t>ISR PROVEEDORES FOFIR 2024</t>
  </si>
  <si>
    <t>2117-05-05</t>
  </si>
  <si>
    <t>RETENCIONES FOCOM 2024</t>
  </si>
  <si>
    <t>2117-05-05-01</t>
  </si>
  <si>
    <t>ISR SOBRE SUELDOS Y SALARIOS FOCOM 2024</t>
  </si>
  <si>
    <t>2119-07-01-03</t>
  </si>
  <si>
    <t>2119-07-01-22</t>
  </si>
  <si>
    <t>LUIS ALBERTO HERNANDEZ PEREZ</t>
  </si>
  <si>
    <t>2119-07-02-02</t>
  </si>
  <si>
    <t>2119-07-03-17</t>
  </si>
  <si>
    <t>2119-07-07</t>
  </si>
  <si>
    <t>CUENTAS POR PAGAR ISAN 2023</t>
  </si>
  <si>
    <t>2119-07-07-01</t>
  </si>
  <si>
    <t>2119-07-09-04</t>
  </si>
  <si>
    <t>2119-07-12-10</t>
  </si>
  <si>
    <t>2119-07-13</t>
  </si>
  <si>
    <t>CUENTAS POR PAGAR ISR EBI 2023</t>
  </si>
  <si>
    <t>2119-07-13-006</t>
  </si>
  <si>
    <t>2119-08-01-006</t>
  </si>
  <si>
    <t>2119-08-01-007</t>
  </si>
  <si>
    <t>2119-08-01-008</t>
  </si>
  <si>
    <t>2119-08-01-009</t>
  </si>
  <si>
    <t>2119-08-01-010</t>
  </si>
  <si>
    <t>IEPS-TABACOS 2024</t>
  </si>
  <si>
    <t>2119-08-02-006</t>
  </si>
  <si>
    <t>2119-08-02-008</t>
  </si>
  <si>
    <t>2119-08-02-009</t>
  </si>
  <si>
    <t>MALENI HERNANDEZ GUTIERREZ</t>
  </si>
  <si>
    <t>2119-08-03-07</t>
  </si>
  <si>
    <t>JOSE JESUS ESCORZA ESCORZA</t>
  </si>
  <si>
    <t>2119-08-03-08</t>
  </si>
  <si>
    <t>2119-08-03-09</t>
  </si>
  <si>
    <t>2119-08-04-02</t>
  </si>
  <si>
    <t>2119-08-06</t>
  </si>
  <si>
    <t>CUENTAS POR PAGAR CISAN 2024</t>
  </si>
  <si>
    <t>2119-08-06-001</t>
  </si>
  <si>
    <t>2119-08-08</t>
  </si>
  <si>
    <t>CUENTAS POR PAGAR IEPS TABACOS 2024</t>
  </si>
  <si>
    <t>2119-08-08-01</t>
  </si>
  <si>
    <t>2119-08-08-02</t>
  </si>
  <si>
    <t>2119-08-09</t>
  </si>
  <si>
    <t>CUENTAS POR PAGAR IVFGASOLINAS 2024</t>
  </si>
  <si>
    <t>2119-08-09-01</t>
  </si>
  <si>
    <t>2119-08-12-03</t>
  </si>
  <si>
    <t>2119-08-12-05</t>
  </si>
  <si>
    <t>2119-08-12-06</t>
  </si>
  <si>
    <t>2119-08-12-07</t>
  </si>
  <si>
    <t>2119-08-12-08</t>
  </si>
  <si>
    <t>COMERCIALIZADORA UVERSA G&amp;G</t>
  </si>
  <si>
    <t>2151-02-01-07</t>
  </si>
  <si>
    <t>PROTECCION CIVIL</t>
  </si>
  <si>
    <t xml:space="preserve">COMISON FEDERAL DE ELECTRICIDAD </t>
  </si>
  <si>
    <t xml:space="preserve">SENTENCIAS (LAUDOS) </t>
  </si>
  <si>
    <t xml:space="preserve">DERECHOS AGUA </t>
  </si>
  <si>
    <t>IMPUESTOS SOBRE NOMINA (3%)</t>
  </si>
  <si>
    <t>Cuentas con saldos y movimientos acumulado. (De la cuenta: 2113 a la 3000)</t>
  </si>
  <si>
    <t>01:50 p. m.</t>
  </si>
  <si>
    <t>$-1,353,680.87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</si>
</sst>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#,##0.00;[Red]#,##0.00"/>
    <numFmt numFmtId="166" formatCode="[$$-80A]#,##0"/>
  </numFmts>
  <fonts count="6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2"/>
      <color indexed="17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0"/>
      <color indexed="5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11"/>
      <color rgb="FF000000"/>
      <name val="Arial"/>
      <family val="2"/>
    </font>
    <font>
      <sz val="6.5"/>
      <color rgb="FF00000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"/>
    </font>
    <font>
      <b/>
      <sz val="7"/>
      <color rgb="FF000000"/>
      <name val="Arial"/>
    </font>
    <font>
      <sz val="6.5"/>
      <color rgb="FF000000"/>
      <name val="Arial"/>
    </font>
    <font>
      <sz val="10"/>
      <color theme="1"/>
      <name val="Arial Narrow"/>
      <family val="2"/>
    </font>
    <font>
      <sz val="7"/>
      <color rgb="FF000000"/>
      <name val="Arial"/>
    </font>
    <font>
      <sz val="6"/>
      <color rgb="FF000000"/>
      <name val="Arial"/>
    </font>
    <font>
      <sz val="1"/>
      <color rgb="FF000000"/>
      <name val="Arial"/>
    </font>
    <font>
      <b/>
      <sz val="13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sz val="1"/>
      <color rgb="FF000000"/>
      <name val="Arial"/>
      <family val="2"/>
    </font>
    <font>
      <b/>
      <sz val="13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20" fillId="0" borderId="0"/>
    <xf numFmtId="0" fontId="1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23" borderId="4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0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8" applyNumberFormat="0" applyFill="0" applyAlignment="0" applyProtection="0"/>
  </cellStyleXfs>
  <cellXfs count="147">
    <xf numFmtId="0" fontId="0" fillId="0" borderId="0" xfId="0"/>
    <xf numFmtId="0" fontId="37" fillId="0" borderId="15" xfId="0" applyFont="1" applyBorder="1" applyAlignment="1">
      <alignment horizontal="right" wrapText="1"/>
    </xf>
    <xf numFmtId="0" fontId="38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7" fontId="39" fillId="0" borderId="0" xfId="0" applyNumberFormat="1" applyFont="1" applyAlignment="1">
      <alignment horizontal="right" vertical="top" wrapText="1"/>
    </xf>
    <xf numFmtId="0" fontId="23" fillId="24" borderId="0" xfId="0" applyFont="1" applyFill="1"/>
    <xf numFmtId="0" fontId="24" fillId="24" borderId="0" xfId="0" applyFont="1" applyFill="1"/>
    <xf numFmtId="0" fontId="22" fillId="24" borderId="0" xfId="0" applyFont="1" applyFill="1" applyAlignment="1">
      <alignment horizontal="center"/>
    </xf>
    <xf numFmtId="0" fontId="40" fillId="24" borderId="0" xfId="49" applyFont="1" applyFill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41" fillId="0" borderId="0" xfId="0" applyFont="1"/>
    <xf numFmtId="0" fontId="25" fillId="24" borderId="0" xfId="0" applyFont="1" applyFill="1"/>
    <xf numFmtId="0" fontId="26" fillId="25" borderId="9" xfId="0" applyFont="1" applyFill="1" applyBorder="1" applyAlignment="1">
      <alignment horizontal="center"/>
    </xf>
    <xf numFmtId="0" fontId="26" fillId="25" borderId="9" xfId="0" applyFont="1" applyFill="1" applyBorder="1" applyAlignment="1">
      <alignment horizontal="center" vertical="center"/>
    </xf>
    <xf numFmtId="0" fontId="28" fillId="26" borderId="9" xfId="0" applyFont="1" applyFill="1" applyBorder="1" applyAlignment="1">
      <alignment horizontal="center" vertical="center"/>
    </xf>
    <xf numFmtId="44" fontId="28" fillId="26" borderId="9" xfId="42" applyFont="1" applyFill="1" applyBorder="1"/>
    <xf numFmtId="8" fontId="28" fillId="26" borderId="9" xfId="42" applyNumberFormat="1" applyFont="1" applyFill="1" applyBorder="1"/>
    <xf numFmtId="9" fontId="29" fillId="26" borderId="9" xfId="0" applyNumberFormat="1" applyFont="1" applyFill="1" applyBorder="1"/>
    <xf numFmtId="44" fontId="23" fillId="24" borderId="0" xfId="0" applyNumberFormat="1" applyFont="1" applyFill="1"/>
    <xf numFmtId="0" fontId="28" fillId="0" borderId="9" xfId="0" applyFont="1" applyBorder="1" applyAlignment="1">
      <alignment horizontal="left" vertical="center"/>
    </xf>
    <xf numFmtId="44" fontId="29" fillId="0" borderId="9" xfId="42" applyFont="1" applyFill="1" applyBorder="1"/>
    <xf numFmtId="9" fontId="29" fillId="0" borderId="9" xfId="0" applyNumberFormat="1" applyFont="1" applyBorder="1"/>
    <xf numFmtId="8" fontId="29" fillId="0" borderId="9" xfId="42" applyNumberFormat="1" applyFont="1" applyFill="1" applyBorder="1"/>
    <xf numFmtId="7" fontId="29" fillId="0" borderId="9" xfId="42" applyNumberFormat="1" applyFont="1" applyFill="1" applyBorder="1"/>
    <xf numFmtId="0" fontId="28" fillId="0" borderId="9" xfId="0" applyFont="1" applyBorder="1" applyAlignment="1">
      <alignment horizontal="right"/>
    </xf>
    <xf numFmtId="44" fontId="28" fillId="0" borderId="9" xfId="42" applyFont="1" applyFill="1" applyBorder="1"/>
    <xf numFmtId="44" fontId="23" fillId="24" borderId="0" xfId="42" applyFont="1" applyFill="1"/>
    <xf numFmtId="0" fontId="28" fillId="0" borderId="9" xfId="0" applyFont="1" applyBorder="1" applyAlignment="1">
      <alignment horizontal="center" vertical="center"/>
    </xf>
    <xf numFmtId="9" fontId="28" fillId="0" borderId="9" xfId="0" applyNumberFormat="1" applyFont="1" applyBorder="1"/>
    <xf numFmtId="8" fontId="28" fillId="0" borderId="9" xfId="42" applyNumberFormat="1" applyFont="1" applyFill="1" applyBorder="1"/>
    <xf numFmtId="44" fontId="25" fillId="24" borderId="0" xfId="42" applyFont="1" applyFill="1"/>
    <xf numFmtId="0" fontId="23" fillId="0" borderId="0" xfId="0" applyFont="1"/>
    <xf numFmtId="10" fontId="28" fillId="0" borderId="9" xfId="0" applyNumberFormat="1" applyFont="1" applyBorder="1"/>
    <xf numFmtId="0" fontId="22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41" fillId="24" borderId="0" xfId="49" applyFont="1" applyFill="1" applyAlignment="1">
      <alignment vertical="center"/>
    </xf>
    <xf numFmtId="0" fontId="23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horizontal="center" vertical="center"/>
    </xf>
    <xf numFmtId="0" fontId="23" fillId="24" borderId="0" xfId="49" applyFont="1" applyFill="1"/>
    <xf numFmtId="0" fontId="25" fillId="24" borderId="0" xfId="0" applyFont="1" applyFill="1" applyAlignment="1">
      <alignment horizontal="center"/>
    </xf>
    <xf numFmtId="0" fontId="26" fillId="24" borderId="9" xfId="0" applyFont="1" applyFill="1" applyBorder="1" applyAlignment="1">
      <alignment horizontal="center"/>
    </xf>
    <xf numFmtId="9" fontId="23" fillId="24" borderId="9" xfId="0" applyNumberFormat="1" applyFont="1" applyFill="1" applyBorder="1"/>
    <xf numFmtId="0" fontId="26" fillId="24" borderId="0" xfId="0" applyFont="1" applyFill="1" applyAlignment="1">
      <alignment horizontal="center"/>
    </xf>
    <xf numFmtId="165" fontId="23" fillId="24" borderId="0" xfId="0" applyNumberFormat="1" applyFont="1" applyFill="1" applyAlignment="1">
      <alignment horizontal="center"/>
    </xf>
    <xf numFmtId="9" fontId="23" fillId="24" borderId="0" xfId="0" applyNumberFormat="1" applyFont="1" applyFill="1"/>
    <xf numFmtId="0" fontId="34" fillId="24" borderId="0" xfId="0" applyFont="1" applyFill="1"/>
    <xf numFmtId="0" fontId="34" fillId="24" borderId="0" xfId="0" applyFont="1" applyFill="1" applyAlignment="1">
      <alignment horizontal="center"/>
    </xf>
    <xf numFmtId="4" fontId="34" fillId="24" borderId="0" xfId="0" applyNumberFormat="1" applyFont="1" applyFill="1" applyAlignment="1">
      <alignment horizontal="center"/>
    </xf>
    <xf numFmtId="0" fontId="35" fillId="24" borderId="0" xfId="0" applyFont="1" applyFill="1"/>
    <xf numFmtId="4" fontId="23" fillId="24" borderId="0" xfId="0" applyNumberFormat="1" applyFont="1" applyFill="1"/>
    <xf numFmtId="0" fontId="23" fillId="24" borderId="0" xfId="0" applyFont="1" applyFill="1" applyAlignment="1">
      <alignment horizontal="center" wrapText="1"/>
    </xf>
    <xf numFmtId="0" fontId="41" fillId="0" borderId="0" xfId="0" applyFont="1" applyFill="1"/>
    <xf numFmtId="0" fontId="22" fillId="0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left" vertical="center"/>
    </xf>
    <xf numFmtId="9" fontId="29" fillId="0" borderId="9" xfId="0" applyNumberFormat="1" applyFont="1" applyFill="1" applyBorder="1"/>
    <xf numFmtId="0" fontId="23" fillId="0" borderId="0" xfId="0" applyFont="1" applyFill="1"/>
    <xf numFmtId="0" fontId="28" fillId="0" borderId="9" xfId="0" applyFont="1" applyFill="1" applyBorder="1" applyAlignment="1">
      <alignment horizontal="center" vertical="center"/>
    </xf>
    <xf numFmtId="9" fontId="28" fillId="0" borderId="9" xfId="0" applyNumberFormat="1" applyFont="1" applyFill="1" applyBorder="1"/>
    <xf numFmtId="0" fontId="28" fillId="0" borderId="9" xfId="0" applyFont="1" applyFill="1" applyBorder="1" applyAlignment="1">
      <alignment horizontal="right"/>
    </xf>
    <xf numFmtId="10" fontId="28" fillId="0" borderId="9" xfId="0" applyNumberFormat="1" applyFont="1" applyFill="1" applyBorder="1"/>
    <xf numFmtId="0" fontId="42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right" wrapText="1"/>
    </xf>
    <xf numFmtId="7" fontId="44" fillId="0" borderId="0" xfId="0" applyNumberFormat="1" applyFont="1" applyAlignment="1">
      <alignment horizontal="right" vertical="top" wrapText="1"/>
    </xf>
    <xf numFmtId="0" fontId="43" fillId="0" borderId="0" xfId="0" applyFont="1" applyAlignment="1">
      <alignment horizontal="left" vertical="top" wrapText="1"/>
    </xf>
    <xf numFmtId="7" fontId="44" fillId="0" borderId="16" xfId="0" applyNumberFormat="1" applyFont="1" applyBorder="1" applyAlignment="1">
      <alignment horizontal="right" vertical="center" wrapText="1"/>
    </xf>
    <xf numFmtId="44" fontId="23" fillId="0" borderId="0" xfId="0" applyNumberFormat="1" applyFont="1" applyFill="1"/>
    <xf numFmtId="0" fontId="28" fillId="24" borderId="0" xfId="0" applyFont="1" applyFill="1" applyBorder="1" applyAlignment="1">
      <alignment horizontal="right"/>
    </xf>
    <xf numFmtId="44" fontId="28" fillId="24" borderId="0" xfId="42" applyFont="1" applyFill="1" applyBorder="1"/>
    <xf numFmtId="7" fontId="39" fillId="0" borderId="16" xfId="0" applyNumberFormat="1" applyFont="1" applyBorder="1" applyAlignment="1">
      <alignment horizontal="right" vertical="center" wrapText="1"/>
    </xf>
    <xf numFmtId="0" fontId="21" fillId="24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40" fillId="24" borderId="0" xfId="49" applyFont="1" applyFill="1" applyAlignment="1">
      <alignment horizontal="center"/>
    </xf>
    <xf numFmtId="0" fontId="26" fillId="25" borderId="9" xfId="0" applyFont="1" applyFill="1" applyBorder="1" applyAlignment="1">
      <alignment horizontal="center"/>
    </xf>
    <xf numFmtId="0" fontId="27" fillId="25" borderId="9" xfId="0" applyFont="1" applyFill="1" applyBorder="1" applyAlignment="1">
      <alignment horizontal="center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1" xfId="0" applyFont="1" applyFill="1" applyBorder="1" applyAlignment="1">
      <alignment horizontal="center" vertical="center" wrapText="1"/>
    </xf>
    <xf numFmtId="0" fontId="26" fillId="25" borderId="9" xfId="0" applyFont="1" applyFill="1" applyBorder="1" applyAlignment="1">
      <alignment horizontal="center" wrapText="1"/>
    </xf>
    <xf numFmtId="0" fontId="26" fillId="25" borderId="9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/>
    </xf>
    <xf numFmtId="0" fontId="26" fillId="24" borderId="9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/>
    </xf>
    <xf numFmtId="0" fontId="26" fillId="24" borderId="13" xfId="0" applyFont="1" applyFill="1" applyBorder="1" applyAlignment="1">
      <alignment horizontal="center"/>
    </xf>
    <xf numFmtId="0" fontId="26" fillId="24" borderId="14" xfId="0" applyFont="1" applyFill="1" applyBorder="1" applyAlignment="1">
      <alignment horizontal="center"/>
    </xf>
    <xf numFmtId="0" fontId="26" fillId="24" borderId="9" xfId="0" applyFont="1" applyFill="1" applyBorder="1" applyAlignment="1">
      <alignment horizontal="center"/>
    </xf>
    <xf numFmtId="44" fontId="27" fillId="24" borderId="12" xfId="37" applyFont="1" applyFill="1" applyBorder="1" applyAlignment="1">
      <alignment horizontal="center"/>
    </xf>
    <xf numFmtId="44" fontId="27" fillId="24" borderId="13" xfId="37" applyFont="1" applyFill="1" applyBorder="1" applyAlignment="1">
      <alignment horizontal="center"/>
    </xf>
    <xf numFmtId="44" fontId="27" fillId="24" borderId="14" xfId="37" applyFont="1" applyFill="1" applyBorder="1" applyAlignment="1">
      <alignment horizontal="center"/>
    </xf>
    <xf numFmtId="44" fontId="23" fillId="24" borderId="9" xfId="37" applyFont="1" applyFill="1" applyBorder="1" applyAlignment="1">
      <alignment horizontal="center"/>
    </xf>
    <xf numFmtId="44" fontId="23" fillId="24" borderId="12" xfId="37" applyFont="1" applyFill="1" applyBorder="1" applyAlignment="1">
      <alignment horizontal="center"/>
    </xf>
    <xf numFmtId="44" fontId="23" fillId="24" borderId="13" xfId="37" applyFont="1" applyFill="1" applyBorder="1" applyAlignment="1">
      <alignment horizontal="center"/>
    </xf>
    <xf numFmtId="44" fontId="23" fillId="24" borderId="14" xfId="37" applyFont="1" applyFill="1" applyBorder="1" applyAlignment="1">
      <alignment horizontal="center"/>
    </xf>
    <xf numFmtId="0" fontId="34" fillId="24" borderId="0" xfId="0" applyFont="1" applyFill="1" applyAlignment="1">
      <alignment horizontal="center"/>
    </xf>
    <xf numFmtId="4" fontId="34" fillId="24" borderId="0" xfId="0" applyNumberFormat="1" applyFont="1" applyFill="1" applyAlignment="1">
      <alignment horizontal="center"/>
    </xf>
    <xf numFmtId="4" fontId="34" fillId="24" borderId="0" xfId="0" applyNumberFormat="1" applyFont="1" applyFill="1" applyAlignment="1">
      <alignment horizontal="center" wrapText="1"/>
    </xf>
    <xf numFmtId="0" fontId="23" fillId="24" borderId="0" xfId="0" applyFont="1" applyFill="1" applyAlignment="1">
      <alignment horizontal="center" wrapText="1"/>
    </xf>
    <xf numFmtId="0" fontId="23" fillId="24" borderId="0" xfId="0" applyFont="1" applyFill="1" applyAlignment="1">
      <alignment horizontal="center"/>
    </xf>
    <xf numFmtId="4" fontId="23" fillId="24" borderId="0" xfId="0" applyNumberFormat="1" applyFont="1" applyFill="1" applyAlignment="1">
      <alignment horizontal="center" wrapText="1"/>
    </xf>
    <xf numFmtId="4" fontId="23" fillId="24" borderId="0" xfId="0" applyNumberFormat="1" applyFont="1" applyFill="1" applyAlignment="1">
      <alignment horizontal="center"/>
    </xf>
    <xf numFmtId="0" fontId="30" fillId="24" borderId="0" xfId="0" applyFont="1" applyFill="1" applyAlignment="1">
      <alignment horizontal="center"/>
    </xf>
    <xf numFmtId="0" fontId="25" fillId="24" borderId="0" xfId="0" applyFont="1" applyFill="1" applyAlignment="1">
      <alignment horizontal="left"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 applyAlignment="1">
      <alignment horizontal="justify" vertical="center"/>
    </xf>
    <xf numFmtId="0" fontId="23" fillId="24" borderId="0" xfId="0" applyFont="1" applyFill="1" applyAlignment="1">
      <alignment horizontal="left" vertical="center" wrapText="1"/>
    </xf>
    <xf numFmtId="0" fontId="2" fillId="24" borderId="0" xfId="0" applyFont="1" applyFill="1" applyAlignment="1">
      <alignment horizontal="justify" vertical="center"/>
    </xf>
    <xf numFmtId="0" fontId="45" fillId="24" borderId="0" xfId="49" applyFont="1" applyFill="1" applyAlignment="1">
      <alignment horizontal="left" vertical="center"/>
    </xf>
    <xf numFmtId="7" fontId="44" fillId="0" borderId="0" xfId="0" applyNumberFormat="1" applyFont="1" applyAlignment="1">
      <alignment horizontal="right" vertical="top" wrapText="1"/>
    </xf>
    <xf numFmtId="0" fontId="46" fillId="0" borderId="0" xfId="0" applyFont="1" applyAlignment="1">
      <alignment horizontal="left" vertical="top" wrapText="1"/>
    </xf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left" vertical="top" wrapText="1"/>
    </xf>
    <xf numFmtId="0" fontId="4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left" wrapText="1"/>
    </xf>
    <xf numFmtId="0" fontId="46" fillId="0" borderId="17" xfId="0" applyFont="1" applyBorder="1" applyAlignment="1">
      <alignment horizontal="left" vertical="top" wrapText="1"/>
    </xf>
    <xf numFmtId="0" fontId="50" fillId="0" borderId="0" xfId="0" applyFont="1" applyAlignment="1">
      <alignment horizontal="center" vertical="top" wrapText="1"/>
    </xf>
    <xf numFmtId="0" fontId="46" fillId="0" borderId="0" xfId="0" applyFont="1" applyAlignment="1">
      <alignment horizontal="right" vertical="center" wrapText="1"/>
    </xf>
    <xf numFmtId="0" fontId="48" fillId="0" borderId="18" xfId="0" applyFont="1" applyBorder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top" wrapText="1"/>
    </xf>
    <xf numFmtId="0" fontId="52" fillId="0" borderId="0" xfId="0" applyFont="1" applyAlignment="1">
      <alignment horizontal="center" wrapText="1"/>
    </xf>
    <xf numFmtId="0" fontId="43" fillId="0" borderId="19" xfId="0" applyFont="1" applyBorder="1" applyAlignment="1">
      <alignment horizontal="center" vertical="top" wrapText="1"/>
    </xf>
    <xf numFmtId="0" fontId="43" fillId="0" borderId="15" xfId="0" applyFont="1" applyBorder="1" applyAlignment="1">
      <alignment horizontal="right" wrapText="1"/>
    </xf>
    <xf numFmtId="0" fontId="52" fillId="0" borderId="0" xfId="0" applyFont="1" applyAlignment="1">
      <alignment horizontal="right" vertical="top" wrapText="1"/>
    </xf>
    <xf numFmtId="7" fontId="44" fillId="0" borderId="16" xfId="0" applyNumberFormat="1" applyFont="1" applyBorder="1" applyAlignment="1">
      <alignment horizontal="right" vertical="center" wrapText="1"/>
    </xf>
    <xf numFmtId="7" fontId="39" fillId="0" borderId="0" xfId="0" applyNumberFormat="1" applyFont="1" applyAlignment="1">
      <alignment horizontal="right" vertical="top" wrapText="1"/>
    </xf>
    <xf numFmtId="0" fontId="53" fillId="0" borderId="0" xfId="0" applyFont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7" fillId="0" borderId="15" xfId="0" applyFont="1" applyBorder="1" applyAlignment="1">
      <alignment horizontal="left" wrapText="1"/>
    </xf>
    <xf numFmtId="0" fontId="56" fillId="0" borderId="0" xfId="0" applyFont="1" applyAlignment="1">
      <alignment horizontal="left" wrapText="1"/>
    </xf>
    <xf numFmtId="0" fontId="55" fillId="0" borderId="17" xfId="0" applyFont="1" applyBorder="1" applyAlignment="1">
      <alignment horizontal="left" vertical="top" wrapText="1"/>
    </xf>
    <xf numFmtId="0" fontId="55" fillId="0" borderId="0" xfId="0" applyFont="1" applyAlignment="1">
      <alignment horizontal="right" vertical="center" wrapText="1"/>
    </xf>
    <xf numFmtId="0" fontId="37" fillId="0" borderId="19" xfId="0" applyFont="1" applyBorder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53" fillId="0" borderId="18" xfId="0" applyFont="1" applyBorder="1" applyAlignment="1">
      <alignment horizontal="left" vertical="top" wrapText="1"/>
    </xf>
    <xf numFmtId="0" fontId="55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top" wrapText="1"/>
    </xf>
    <xf numFmtId="0" fontId="59" fillId="0" borderId="0" xfId="0" applyFont="1" applyAlignment="1">
      <alignment horizontal="center" wrapText="1"/>
    </xf>
    <xf numFmtId="0" fontId="37" fillId="0" borderId="15" xfId="0" applyFont="1" applyBorder="1" applyAlignment="1">
      <alignment horizontal="right" wrapText="1"/>
    </xf>
    <xf numFmtId="0" fontId="59" fillId="0" borderId="0" xfId="0" applyFont="1" applyAlignment="1">
      <alignment horizontal="right" vertical="top" wrapText="1"/>
    </xf>
    <xf numFmtId="0" fontId="60" fillId="0" borderId="0" xfId="0" applyFont="1" applyAlignment="1">
      <alignment horizontal="right" vertical="top" wrapText="1"/>
    </xf>
    <xf numFmtId="39" fontId="60" fillId="0" borderId="0" xfId="0" applyNumberFormat="1" applyFont="1" applyAlignment="1">
      <alignment horizontal="right" vertical="top" wrapText="1"/>
    </xf>
    <xf numFmtId="7" fontId="39" fillId="0" borderId="16" xfId="0" applyNumberFormat="1" applyFont="1" applyBorder="1" applyAlignment="1">
      <alignment horizontal="right" vertical="center" wrapText="1"/>
    </xf>
  </cellXfs>
  <cellStyles count="76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Millares 2" xfId="32" xr:uid="{00000000-0005-0000-0000-00001F000000}"/>
    <cellStyle name="Millares 2 2" xfId="33" xr:uid="{00000000-0005-0000-0000-000020000000}"/>
    <cellStyle name="Millares 2 2 2" xfId="34" xr:uid="{00000000-0005-0000-0000-000021000000}"/>
    <cellStyle name="Millares 2 3" xfId="35" xr:uid="{00000000-0005-0000-0000-000022000000}"/>
    <cellStyle name="Millares 3" xfId="36" xr:uid="{00000000-0005-0000-0000-000023000000}"/>
    <cellStyle name="Moneda" xfId="37" builtinId="4"/>
    <cellStyle name="Moneda 2" xfId="38" xr:uid="{00000000-0005-0000-0000-000025000000}"/>
    <cellStyle name="Moneda 2 2" xfId="39" xr:uid="{00000000-0005-0000-0000-000026000000}"/>
    <cellStyle name="Moneda 2 2 2" xfId="40" xr:uid="{00000000-0005-0000-0000-000027000000}"/>
    <cellStyle name="Moneda 3" xfId="41" xr:uid="{00000000-0005-0000-0000-000028000000}"/>
    <cellStyle name="Moneda 3 2" xfId="42" xr:uid="{00000000-0005-0000-0000-000029000000}"/>
    <cellStyle name="Moneda 3 3" xfId="43" xr:uid="{00000000-0005-0000-0000-00002A000000}"/>
    <cellStyle name="Moneda 4" xfId="44" xr:uid="{00000000-0005-0000-0000-00002B000000}"/>
    <cellStyle name="Moneda 4 2" xfId="45" xr:uid="{00000000-0005-0000-0000-00002C000000}"/>
    <cellStyle name="Moneda 5" xfId="46" xr:uid="{00000000-0005-0000-0000-00002D000000}"/>
    <cellStyle name="Neutral 2" xfId="47" xr:uid="{00000000-0005-0000-0000-00002E000000}"/>
    <cellStyle name="Normal" xfId="0" builtinId="0"/>
    <cellStyle name="Normal 2" xfId="48" xr:uid="{00000000-0005-0000-0000-000030000000}"/>
    <cellStyle name="Normal 2 2" xfId="49" xr:uid="{00000000-0005-0000-0000-000031000000}"/>
    <cellStyle name="Normal 2 2 2" xfId="50" xr:uid="{00000000-0005-0000-0000-000032000000}"/>
    <cellStyle name="Normal 2 3" xfId="51" xr:uid="{00000000-0005-0000-0000-000033000000}"/>
    <cellStyle name="Normal 2 3 2" xfId="52" xr:uid="{00000000-0005-0000-0000-000034000000}"/>
    <cellStyle name="Normal 2 3 3" xfId="53" xr:uid="{00000000-0005-0000-0000-000035000000}"/>
    <cellStyle name="Normal 2 4" xfId="54" xr:uid="{00000000-0005-0000-0000-000036000000}"/>
    <cellStyle name="Normal 2 5" xfId="55" xr:uid="{00000000-0005-0000-0000-000037000000}"/>
    <cellStyle name="Normal 3" xfId="56" xr:uid="{00000000-0005-0000-0000-000038000000}"/>
    <cellStyle name="Normal 3 2" xfId="57" xr:uid="{00000000-0005-0000-0000-000039000000}"/>
    <cellStyle name="Normal 3 2 2" xfId="58" xr:uid="{00000000-0005-0000-0000-00003A000000}"/>
    <cellStyle name="Normal 3 3" xfId="59" xr:uid="{00000000-0005-0000-0000-00003B000000}"/>
    <cellStyle name="Normal 4" xfId="60" xr:uid="{00000000-0005-0000-0000-00003C000000}"/>
    <cellStyle name="Normal 5" xfId="61" xr:uid="{00000000-0005-0000-0000-00003D000000}"/>
    <cellStyle name="Normal 5 2" xfId="62" xr:uid="{00000000-0005-0000-0000-00003E000000}"/>
    <cellStyle name="Normal 6" xfId="63" xr:uid="{00000000-0005-0000-0000-00003F000000}"/>
    <cellStyle name="Notas 2" xfId="64" xr:uid="{00000000-0005-0000-0000-000040000000}"/>
    <cellStyle name="Porcentaje 2" xfId="65" xr:uid="{00000000-0005-0000-0000-000041000000}"/>
    <cellStyle name="Porcentaje 2 2" xfId="66" xr:uid="{00000000-0005-0000-0000-000042000000}"/>
    <cellStyle name="Porcentual 2" xfId="67" xr:uid="{00000000-0005-0000-0000-000043000000}"/>
    <cellStyle name="Porcentual 2 2" xfId="68" xr:uid="{00000000-0005-0000-0000-000044000000}"/>
    <cellStyle name="Salida 2" xfId="69" xr:uid="{00000000-0005-0000-0000-000045000000}"/>
    <cellStyle name="Texto de advertencia 2" xfId="70" xr:uid="{00000000-0005-0000-0000-000046000000}"/>
    <cellStyle name="Texto explicativo 2" xfId="71" xr:uid="{00000000-0005-0000-0000-000047000000}"/>
    <cellStyle name="Título 2 2" xfId="72" xr:uid="{00000000-0005-0000-0000-000048000000}"/>
    <cellStyle name="Título 3 2" xfId="73" xr:uid="{00000000-0005-0000-0000-000049000000}"/>
    <cellStyle name="Título 4" xfId="74" xr:uid="{00000000-0005-0000-0000-00004A000000}"/>
    <cellStyle name="Total 2" xfId="75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DMINISTRACION%202020-2024/CUENTA%20P&#218;BLICA%202022/2DO%20%20TRIMESTRE%202022/OTROS_FIM_04_2021/COMPLEMENTO%20%201ER%20TRIM%202022/SiMCA/SiMCA%202016/formato_asiento_bienes_mue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DMINISTRACION%202020-2024/CUENTA%20P&#218;BLICA%202022/2DO%20%20TRIMESTRE%202022/OTROS_FIM_04_2021/COMPLEMENTO%20%201ER%20TRIM%202022/SiMCA/SiMCA%202016/formato_asiento_bienes_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 MUEBLES PARA SUBIR A SIMCA"/>
      <sheetName val="ARCHIVO FALTANTE DE DATOS"/>
      <sheetName val="IMPORTES COI MUEBLES "/>
      <sheetName val=" IMPORTES COI INMUEBLES "/>
      <sheetName val="Hoja7"/>
      <sheetName val="otros"/>
      <sheetName val="cat"/>
      <sheetName val="plan de 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BUENO</v>
          </cell>
        </row>
        <row r="3">
          <cell r="A3" t="str">
            <v>REGULAR</v>
          </cell>
        </row>
      </sheetData>
      <sheetData sheetId="8">
        <row r="4">
          <cell r="A4">
            <v>51101000</v>
          </cell>
        </row>
        <row r="5">
          <cell r="A5">
            <v>51102000</v>
          </cell>
        </row>
        <row r="6">
          <cell r="A6">
            <v>51201000</v>
          </cell>
        </row>
        <row r="7">
          <cell r="A7">
            <v>51301000</v>
          </cell>
        </row>
        <row r="8">
          <cell r="A8">
            <v>51401000</v>
          </cell>
        </row>
        <row r="9">
          <cell r="A9">
            <v>51501000</v>
          </cell>
        </row>
        <row r="10">
          <cell r="A10">
            <v>51502000</v>
          </cell>
        </row>
        <row r="11">
          <cell r="A11">
            <v>51901000</v>
          </cell>
        </row>
        <row r="12">
          <cell r="A12">
            <v>51902000</v>
          </cell>
        </row>
        <row r="13">
          <cell r="A13">
            <v>52101000</v>
          </cell>
        </row>
        <row r="14">
          <cell r="A14">
            <v>52102000</v>
          </cell>
        </row>
        <row r="15">
          <cell r="A15">
            <v>52201000</v>
          </cell>
        </row>
        <row r="16">
          <cell r="A16">
            <v>52301000</v>
          </cell>
        </row>
        <row r="17">
          <cell r="A17">
            <v>52302000</v>
          </cell>
        </row>
        <row r="18">
          <cell r="A18">
            <v>52901000</v>
          </cell>
        </row>
        <row r="19">
          <cell r="A19">
            <v>52902000</v>
          </cell>
        </row>
        <row r="20">
          <cell r="A20">
            <v>52903000</v>
          </cell>
        </row>
        <row r="21">
          <cell r="A21">
            <v>53101000</v>
          </cell>
        </row>
        <row r="22">
          <cell r="A22">
            <v>53102000</v>
          </cell>
        </row>
        <row r="23">
          <cell r="A23">
            <v>53103000</v>
          </cell>
        </row>
        <row r="24">
          <cell r="A24">
            <v>53201000</v>
          </cell>
        </row>
        <row r="25">
          <cell r="A25">
            <v>53202000</v>
          </cell>
        </row>
        <row r="26">
          <cell r="A26">
            <v>53203000</v>
          </cell>
        </row>
        <row r="27">
          <cell r="A27">
            <v>54101000</v>
          </cell>
        </row>
        <row r="28">
          <cell r="A28">
            <v>54102000</v>
          </cell>
        </row>
        <row r="29">
          <cell r="A29">
            <v>54103000</v>
          </cell>
        </row>
        <row r="30">
          <cell r="A30">
            <v>54201000</v>
          </cell>
        </row>
        <row r="31">
          <cell r="A31">
            <v>54202000</v>
          </cell>
        </row>
        <row r="32">
          <cell r="A32">
            <v>54301000</v>
          </cell>
        </row>
        <row r="33">
          <cell r="A33">
            <v>54401000</v>
          </cell>
        </row>
        <row r="34">
          <cell r="A34">
            <v>54501000</v>
          </cell>
        </row>
        <row r="35">
          <cell r="A35">
            <v>54901000</v>
          </cell>
        </row>
        <row r="36">
          <cell r="A36">
            <v>54902000</v>
          </cell>
        </row>
        <row r="37">
          <cell r="A37">
            <v>55101000</v>
          </cell>
        </row>
        <row r="38">
          <cell r="A38">
            <v>55102000</v>
          </cell>
        </row>
        <row r="39">
          <cell r="A39">
            <v>56101000</v>
          </cell>
        </row>
        <row r="40">
          <cell r="A40">
            <v>56102000</v>
          </cell>
        </row>
        <row r="41">
          <cell r="A41">
            <v>56201000</v>
          </cell>
        </row>
        <row r="42">
          <cell r="A42">
            <v>56202000</v>
          </cell>
        </row>
        <row r="43">
          <cell r="A43">
            <v>56301000</v>
          </cell>
        </row>
        <row r="44">
          <cell r="A44">
            <v>56302000</v>
          </cell>
        </row>
        <row r="45">
          <cell r="A45">
            <v>56401000</v>
          </cell>
        </row>
        <row r="46">
          <cell r="A46">
            <v>56501000</v>
          </cell>
        </row>
        <row r="47">
          <cell r="A47">
            <v>56502000</v>
          </cell>
        </row>
        <row r="48">
          <cell r="A48">
            <v>56601000</v>
          </cell>
        </row>
        <row r="49">
          <cell r="A49">
            <v>56602000</v>
          </cell>
        </row>
        <row r="50">
          <cell r="A50">
            <v>56701000</v>
          </cell>
        </row>
        <row r="51">
          <cell r="A51">
            <v>56702000</v>
          </cell>
        </row>
        <row r="52">
          <cell r="A52">
            <v>56901000</v>
          </cell>
        </row>
        <row r="53">
          <cell r="A53">
            <v>56902000</v>
          </cell>
        </row>
        <row r="54">
          <cell r="A54">
            <v>56903000</v>
          </cell>
        </row>
        <row r="55">
          <cell r="A55">
            <v>56904000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UEBLES"/>
      <sheetName val="otros"/>
      <sheetName val="cat"/>
      <sheetName val="plan de cuentas"/>
    </sheetNames>
    <sheetDataSet>
      <sheetData sheetId="0" refreshError="1"/>
      <sheetData sheetId="1">
        <row r="12">
          <cell r="A12" t="str">
            <v>TÍTULO DE PROPIEDAD</v>
          </cell>
        </row>
        <row r="13">
          <cell r="A13" t="str">
            <v>FACTURA</v>
          </cell>
        </row>
        <row r="14">
          <cell r="A14" t="str">
            <v>ESCRITURA</v>
          </cell>
        </row>
        <row r="15">
          <cell r="A15" t="str">
            <v>RESOLUCIÓN</v>
          </cell>
        </row>
        <row r="16">
          <cell r="A16" t="str">
            <v>ACTA DE ENTREGA RECEPCIÓN</v>
          </cell>
        </row>
        <row r="17">
          <cell r="A17" t="str">
            <v>ACTA DE CABILDO</v>
          </cell>
        </row>
        <row r="18">
          <cell r="A18" t="str">
            <v>ACTA DE DONACIÓN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6"/>
  <sheetViews>
    <sheetView tabSelected="1" view="pageBreakPreview" topLeftCell="A172" zoomScaleNormal="100" zoomScaleSheetLayoutView="100" workbookViewId="0">
      <selection activeCell="M124" sqref="M124:N134"/>
    </sheetView>
  </sheetViews>
  <sheetFormatPr baseColWidth="10" defaultRowHeight="12.75" x14ac:dyDescent="0.2"/>
  <cols>
    <col min="1" max="1" width="34.140625" style="5" customWidth="1"/>
    <col min="2" max="2" width="14.7109375" style="5" customWidth="1"/>
    <col min="3" max="3" width="19.28515625" style="5" customWidth="1"/>
    <col min="4" max="4" width="16.42578125" style="5" customWidth="1"/>
    <col min="5" max="5" width="14" style="5" customWidth="1"/>
    <col min="6" max="6" width="6" style="5" customWidth="1"/>
    <col min="7" max="7" width="12.7109375" style="5" customWidth="1"/>
    <col min="8" max="8" width="13.7109375" style="5" customWidth="1"/>
    <col min="9" max="9" width="12.28515625" style="5" customWidth="1"/>
    <col min="10" max="10" width="15.7109375" style="5" customWidth="1"/>
    <col min="11" max="11" width="16" style="5" customWidth="1"/>
    <col min="12" max="12" width="10.5703125" style="5" customWidth="1"/>
    <col min="13" max="16384" width="11.42578125" style="5"/>
  </cols>
  <sheetData>
    <row r="1" spans="1:12" ht="15.75" customHeight="1" x14ac:dyDescent="0.25">
      <c r="A1" s="73" t="s">
        <v>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customHeight="1" x14ac:dyDescent="0.25">
      <c r="A3" s="74" t="s">
        <v>488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3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75" customHeight="1" x14ac:dyDescent="0.3">
      <c r="A5" s="75" t="s">
        <v>279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3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.75" customHeight="1" x14ac:dyDescent="0.25">
      <c r="A7" s="9" t="s">
        <v>489</v>
      </c>
      <c r="B7" s="10"/>
      <c r="C7" s="10"/>
      <c r="D7" s="7"/>
      <c r="E7" s="7"/>
      <c r="F7" s="7"/>
      <c r="G7" s="7"/>
      <c r="H7" s="7"/>
      <c r="I7" s="7"/>
      <c r="J7" s="11" t="s">
        <v>490</v>
      </c>
      <c r="K7" s="7"/>
      <c r="L7" s="7"/>
    </row>
    <row r="8" spans="1:12" ht="15.75" customHeight="1" x14ac:dyDescent="0.2">
      <c r="B8" s="12"/>
      <c r="C8" s="12"/>
      <c r="D8" s="12"/>
    </row>
    <row r="9" spans="1:12" ht="15.75" customHeight="1" x14ac:dyDescent="0.25">
      <c r="C9" s="76" t="s">
        <v>491</v>
      </c>
      <c r="D9" s="76"/>
      <c r="E9" s="77"/>
      <c r="F9" s="77"/>
      <c r="G9" s="77"/>
      <c r="H9" s="76" t="s">
        <v>492</v>
      </c>
      <c r="I9" s="76"/>
      <c r="J9" s="76"/>
      <c r="K9" s="76"/>
    </row>
    <row r="10" spans="1:12" ht="15.75" customHeight="1" x14ac:dyDescent="0.25">
      <c r="A10" s="78" t="s">
        <v>493</v>
      </c>
      <c r="B10" s="80" t="s">
        <v>494</v>
      </c>
      <c r="C10" s="80" t="s">
        <v>495</v>
      </c>
      <c r="D10" s="80" t="s">
        <v>496</v>
      </c>
      <c r="E10" s="81" t="s">
        <v>497</v>
      </c>
      <c r="F10" s="81" t="s">
        <v>498</v>
      </c>
      <c r="G10" s="78" t="s">
        <v>499</v>
      </c>
      <c r="H10" s="81" t="s">
        <v>500</v>
      </c>
      <c r="I10" s="81" t="s">
        <v>501</v>
      </c>
      <c r="J10" s="81" t="s">
        <v>502</v>
      </c>
      <c r="K10" s="81" t="s">
        <v>503</v>
      </c>
      <c r="L10" s="13" t="s">
        <v>504</v>
      </c>
    </row>
    <row r="11" spans="1:12" ht="25.5" customHeight="1" x14ac:dyDescent="0.2">
      <c r="A11" s="79"/>
      <c r="B11" s="80"/>
      <c r="C11" s="80"/>
      <c r="D11" s="80"/>
      <c r="E11" s="81"/>
      <c r="F11" s="81"/>
      <c r="G11" s="79"/>
      <c r="H11" s="81"/>
      <c r="I11" s="81"/>
      <c r="J11" s="81"/>
      <c r="K11" s="81"/>
      <c r="L11" s="14" t="s">
        <v>505</v>
      </c>
    </row>
    <row r="12" spans="1:12" ht="15.75" customHeight="1" x14ac:dyDescent="0.25">
      <c r="A12" s="15" t="s">
        <v>506</v>
      </c>
      <c r="B12" s="16">
        <f>SUM(B13:B17)</f>
        <v>12927826.199999999</v>
      </c>
      <c r="C12" s="16">
        <f>SUM(C13:C17)</f>
        <v>7746460.9000000004</v>
      </c>
      <c r="D12" s="16">
        <f t="shared" ref="D12:K12" si="0">SUM(D13:D17)</f>
        <v>0</v>
      </c>
      <c r="E12" s="16">
        <f t="shared" si="0"/>
        <v>6026346.0499999998</v>
      </c>
      <c r="F12" s="16">
        <f t="shared" si="0"/>
        <v>0.98822168541027144</v>
      </c>
      <c r="G12" s="16">
        <f>C12+D12-E12</f>
        <v>1720114.8500000006</v>
      </c>
      <c r="H12" s="17">
        <f>SUM(H13:H17)</f>
        <v>1552063.78</v>
      </c>
      <c r="I12" s="16">
        <f t="shared" si="0"/>
        <v>195149.79</v>
      </c>
      <c r="J12" s="16">
        <f t="shared" si="0"/>
        <v>27098.720000000001</v>
      </c>
      <c r="K12" s="16">
        <f t="shared" si="0"/>
        <v>1720114.85</v>
      </c>
      <c r="L12" s="18">
        <v>0.33946700335436131</v>
      </c>
    </row>
    <row r="13" spans="1:12" ht="15.75" customHeight="1" x14ac:dyDescent="0.25">
      <c r="A13" s="20" t="s">
        <v>507</v>
      </c>
      <c r="B13" s="21">
        <v>5053087.8</v>
      </c>
      <c r="C13" s="21">
        <v>4650678.46</v>
      </c>
      <c r="D13" s="21">
        <v>0</v>
      </c>
      <c r="E13" s="21">
        <v>6026346.0499999998</v>
      </c>
      <c r="F13" s="22">
        <v>0.98822168541027144</v>
      </c>
      <c r="G13" s="21"/>
      <c r="H13" s="23">
        <v>1552063.78</v>
      </c>
      <c r="I13" s="21">
        <v>195149.79</v>
      </c>
      <c r="J13" s="21">
        <f>20039.3+7059.42</f>
        <v>27098.720000000001</v>
      </c>
      <c r="K13" s="23">
        <f>H13+I13-J13</f>
        <v>1720114.85</v>
      </c>
      <c r="L13" s="22">
        <v>0.86849280948571683</v>
      </c>
    </row>
    <row r="14" spans="1:12" ht="15.75" customHeight="1" x14ac:dyDescent="0.25">
      <c r="A14" s="20" t="s">
        <v>508</v>
      </c>
      <c r="B14" s="21">
        <v>6139879.4000000004</v>
      </c>
      <c r="C14" s="21">
        <v>2663210.04</v>
      </c>
      <c r="D14" s="21">
        <v>0</v>
      </c>
      <c r="E14" s="21">
        <v>0</v>
      </c>
      <c r="F14" s="22">
        <v>0</v>
      </c>
      <c r="G14" s="21"/>
      <c r="H14" s="21">
        <v>0</v>
      </c>
      <c r="I14" s="21">
        <v>0</v>
      </c>
      <c r="J14" s="21">
        <v>0</v>
      </c>
      <c r="K14" s="23">
        <v>0</v>
      </c>
      <c r="L14" s="22">
        <v>0</v>
      </c>
    </row>
    <row r="15" spans="1:12" ht="15.75" customHeight="1" x14ac:dyDescent="0.25">
      <c r="A15" s="20" t="s">
        <v>509</v>
      </c>
      <c r="B15" s="21">
        <v>239196</v>
      </c>
      <c r="C15" s="21">
        <v>33345.370000000003</v>
      </c>
      <c r="D15" s="21">
        <v>0</v>
      </c>
      <c r="E15" s="21">
        <v>0</v>
      </c>
      <c r="F15" s="22">
        <v>0</v>
      </c>
      <c r="G15" s="21"/>
      <c r="H15" s="21">
        <v>0</v>
      </c>
      <c r="I15" s="21">
        <v>0</v>
      </c>
      <c r="J15" s="21">
        <v>0</v>
      </c>
      <c r="K15" s="23">
        <v>0</v>
      </c>
      <c r="L15" s="22">
        <v>0</v>
      </c>
    </row>
    <row r="16" spans="1:12" ht="15.75" customHeight="1" x14ac:dyDescent="0.25">
      <c r="A16" s="20" t="s">
        <v>0</v>
      </c>
      <c r="B16" s="21">
        <v>1495663</v>
      </c>
      <c r="C16" s="21">
        <v>399227.03</v>
      </c>
      <c r="D16" s="21">
        <v>0</v>
      </c>
      <c r="E16" s="21">
        <v>0</v>
      </c>
      <c r="F16" s="22">
        <v>0</v>
      </c>
      <c r="G16" s="21"/>
      <c r="H16" s="21">
        <v>0</v>
      </c>
      <c r="I16" s="21">
        <v>0</v>
      </c>
      <c r="J16" s="21">
        <v>0</v>
      </c>
      <c r="K16" s="23">
        <v>0</v>
      </c>
      <c r="L16" s="22">
        <v>0</v>
      </c>
    </row>
    <row r="17" spans="1:12" ht="15.75" customHeight="1" x14ac:dyDescent="0.25">
      <c r="A17" s="20" t="s">
        <v>510</v>
      </c>
      <c r="B17" s="21">
        <v>0</v>
      </c>
      <c r="C17" s="21">
        <v>0</v>
      </c>
      <c r="D17" s="21">
        <v>0</v>
      </c>
      <c r="E17" s="21">
        <v>0</v>
      </c>
      <c r="F17" s="22">
        <v>0</v>
      </c>
      <c r="G17" s="21"/>
      <c r="H17" s="21">
        <v>0</v>
      </c>
      <c r="I17" s="21">
        <v>0</v>
      </c>
      <c r="J17" s="21">
        <v>0</v>
      </c>
      <c r="K17" s="23">
        <v>0</v>
      </c>
      <c r="L17" s="22">
        <v>0</v>
      </c>
    </row>
    <row r="18" spans="1:12" ht="15.75" customHeight="1" x14ac:dyDescent="0.25">
      <c r="A18" s="15" t="s">
        <v>279</v>
      </c>
      <c r="B18" s="16">
        <f>SUM(B19:B31)</f>
        <v>107554938.96000001</v>
      </c>
      <c r="C18" s="16">
        <f>SUM(C19:C31)</f>
        <v>41523918.280000009</v>
      </c>
      <c r="D18" s="16">
        <f t="shared" ref="D18:K18" si="1">SUM(D19:D31)</f>
        <v>22504.370000000003</v>
      </c>
      <c r="E18" s="16">
        <f t="shared" si="1"/>
        <v>22834468</v>
      </c>
      <c r="F18" s="16">
        <f t="shared" si="1"/>
        <v>4.2995720385672449</v>
      </c>
      <c r="G18" s="16">
        <f t="shared" si="1"/>
        <v>18711954.650000002</v>
      </c>
      <c r="H18" s="16">
        <f t="shared" si="1"/>
        <v>19108606.330000002</v>
      </c>
      <c r="I18" s="16">
        <f t="shared" si="1"/>
        <v>61268.24</v>
      </c>
      <c r="J18" s="16">
        <f t="shared" si="1"/>
        <v>457919.92</v>
      </c>
      <c r="K18" s="16">
        <f t="shared" si="1"/>
        <v>18711954.649999999</v>
      </c>
      <c r="L18" s="18">
        <v>0.14034842031395633</v>
      </c>
    </row>
    <row r="19" spans="1:12" ht="15.75" customHeight="1" x14ac:dyDescent="0.25">
      <c r="A19" s="20" t="s">
        <v>511</v>
      </c>
      <c r="B19" s="21">
        <v>35851524</v>
      </c>
      <c r="C19" s="21">
        <v>14333343.970000001</v>
      </c>
      <c r="D19" s="21">
        <v>6704.99</v>
      </c>
      <c r="E19" s="21">
        <v>10251519.17</v>
      </c>
      <c r="F19" s="22">
        <v>0.65274813821107314</v>
      </c>
      <c r="G19" s="21">
        <f t="shared" ref="G19:G31" si="2">C19+D19-E19</f>
        <v>4088529.790000001</v>
      </c>
      <c r="H19" s="21">
        <v>4201578.25</v>
      </c>
      <c r="I19" s="21">
        <v>46100.6</v>
      </c>
      <c r="J19" s="21">
        <f>158733.59+415.47</f>
        <v>159149.06</v>
      </c>
      <c r="K19" s="23">
        <f t="shared" ref="K19:K31" si="3">H19+I19-J19</f>
        <v>4088529.7899999996</v>
      </c>
      <c r="L19" s="22">
        <v>0.19665354365409962</v>
      </c>
    </row>
    <row r="20" spans="1:12" ht="15.75" customHeight="1" x14ac:dyDescent="0.25">
      <c r="A20" s="20" t="s">
        <v>280</v>
      </c>
      <c r="B20" s="21">
        <v>14433594</v>
      </c>
      <c r="C20" s="21">
        <v>5113075.2300000004</v>
      </c>
      <c r="D20" s="21">
        <v>2654.46</v>
      </c>
      <c r="E20" s="21">
        <v>4648806.8499999996</v>
      </c>
      <c r="F20" s="22">
        <v>0.77548636708284058</v>
      </c>
      <c r="G20" s="21">
        <f t="shared" si="2"/>
        <v>466922.84000000078</v>
      </c>
      <c r="H20" s="21">
        <v>653211.34</v>
      </c>
      <c r="I20" s="21">
        <v>4075.14</v>
      </c>
      <c r="J20" s="21">
        <f>20362+170001.64</f>
        <v>190363.64</v>
      </c>
      <c r="K20" s="23">
        <f t="shared" si="3"/>
        <v>466922.83999999997</v>
      </c>
      <c r="L20" s="22">
        <v>0.20628148332286472</v>
      </c>
    </row>
    <row r="21" spans="1:12" ht="15.75" customHeight="1" x14ac:dyDescent="0.25">
      <c r="A21" s="20" t="s">
        <v>512</v>
      </c>
      <c r="B21" s="21">
        <v>1602909.96</v>
      </c>
      <c r="C21" s="21">
        <v>664553.64</v>
      </c>
      <c r="D21" s="21">
        <v>548.47</v>
      </c>
      <c r="E21" s="21">
        <v>264527.23</v>
      </c>
      <c r="F21" s="22">
        <v>0.66918591092270696</v>
      </c>
      <c r="G21" s="21">
        <f t="shared" si="2"/>
        <v>400574.88</v>
      </c>
      <c r="H21" s="21">
        <v>400575.95</v>
      </c>
      <c r="I21" s="21">
        <v>0</v>
      </c>
      <c r="J21" s="21">
        <v>1.07</v>
      </c>
      <c r="K21" s="23">
        <f t="shared" si="3"/>
        <v>400574.88</v>
      </c>
      <c r="L21" s="22">
        <v>0.14620006478716996</v>
      </c>
    </row>
    <row r="22" spans="1:12" ht="15.75" customHeight="1" x14ac:dyDescent="0.25">
      <c r="A22" s="20" t="s">
        <v>281</v>
      </c>
      <c r="B22" s="21">
        <v>318062</v>
      </c>
      <c r="C22" s="21">
        <v>211454.3</v>
      </c>
      <c r="D22" s="21">
        <v>1137.18</v>
      </c>
      <c r="E22" s="21">
        <v>115993.9</v>
      </c>
      <c r="F22" s="22">
        <v>0.15760888777009341</v>
      </c>
      <c r="G22" s="21">
        <f t="shared" si="2"/>
        <v>96597.579999999987</v>
      </c>
      <c r="H22" s="21">
        <v>107271.9</v>
      </c>
      <c r="I22" s="21">
        <v>0</v>
      </c>
      <c r="J22" s="21">
        <v>10674.32</v>
      </c>
      <c r="K22" s="23">
        <f t="shared" si="3"/>
        <v>96597.579999999987</v>
      </c>
      <c r="L22" s="22">
        <v>8.1023511139337617E-2</v>
      </c>
    </row>
    <row r="23" spans="1:12" ht="15.75" customHeight="1" x14ac:dyDescent="0.25">
      <c r="A23" s="20" t="s">
        <v>513</v>
      </c>
      <c r="B23" s="21">
        <v>52787</v>
      </c>
      <c r="C23" s="21">
        <v>21844</v>
      </c>
      <c r="D23" s="21">
        <v>218.75</v>
      </c>
      <c r="E23" s="21">
        <v>10788</v>
      </c>
      <c r="F23" s="22">
        <v>0.65848745650979679</v>
      </c>
      <c r="G23" s="21">
        <f t="shared" si="2"/>
        <v>11274.75</v>
      </c>
      <c r="H23" s="21">
        <v>11274.75</v>
      </c>
      <c r="I23" s="21">
        <v>0</v>
      </c>
      <c r="J23" s="21">
        <v>0</v>
      </c>
      <c r="K23" s="23">
        <f t="shared" si="3"/>
        <v>11274.75</v>
      </c>
      <c r="L23" s="22">
        <v>0.20436849982003144</v>
      </c>
    </row>
    <row r="24" spans="1:12" ht="15.75" customHeight="1" x14ac:dyDescent="0.25">
      <c r="A24" s="20" t="s">
        <v>514</v>
      </c>
      <c r="B24" s="21">
        <v>551871</v>
      </c>
      <c r="C24" s="21">
        <v>254405.61</v>
      </c>
      <c r="D24" s="21">
        <v>339.91</v>
      </c>
      <c r="E24" s="21">
        <v>32947.839999999997</v>
      </c>
      <c r="F24" s="22">
        <v>0.16224571856199405</v>
      </c>
      <c r="G24" s="21">
        <f t="shared" si="2"/>
        <v>221797.68</v>
      </c>
      <c r="H24" s="21">
        <v>221797.68</v>
      </c>
      <c r="I24" s="21">
        <v>0</v>
      </c>
      <c r="J24" s="21">
        <v>0</v>
      </c>
      <c r="K24" s="23">
        <f t="shared" si="3"/>
        <v>221797.68</v>
      </c>
      <c r="L24" s="22">
        <v>5.9702068055759401E-2</v>
      </c>
    </row>
    <row r="25" spans="1:12" ht="15.75" customHeight="1" x14ac:dyDescent="0.25">
      <c r="A25" s="20" t="s">
        <v>515</v>
      </c>
      <c r="B25" s="21">
        <v>1354775</v>
      </c>
      <c r="C25" s="21">
        <v>369048.41</v>
      </c>
      <c r="D25" s="21">
        <v>817.87</v>
      </c>
      <c r="E25" s="21">
        <v>134930.06</v>
      </c>
      <c r="F25" s="22">
        <v>0.28515602656701017</v>
      </c>
      <c r="G25" s="21">
        <f t="shared" si="2"/>
        <v>234936.21999999997</v>
      </c>
      <c r="H25" s="21">
        <v>224261.9</v>
      </c>
      <c r="I25" s="21">
        <v>10674.32</v>
      </c>
      <c r="J25" s="21">
        <v>0</v>
      </c>
      <c r="K25" s="23">
        <f t="shared" si="3"/>
        <v>234936.22</v>
      </c>
      <c r="L25" s="22">
        <v>6.0754044029451386E-2</v>
      </c>
    </row>
    <row r="26" spans="1:12" ht="15.75" customHeight="1" x14ac:dyDescent="0.25">
      <c r="A26" s="20" t="s">
        <v>516</v>
      </c>
      <c r="B26" s="21">
        <v>1119700</v>
      </c>
      <c r="C26" s="21">
        <v>334251.69</v>
      </c>
      <c r="D26" s="21">
        <v>904.77</v>
      </c>
      <c r="E26" s="21">
        <v>276548.53000000003</v>
      </c>
      <c r="F26" s="22">
        <v>0</v>
      </c>
      <c r="G26" s="21">
        <f t="shared" si="2"/>
        <v>58607.929999999993</v>
      </c>
      <c r="H26" s="21">
        <v>125156.46</v>
      </c>
      <c r="I26" s="21">
        <v>0</v>
      </c>
      <c r="J26" s="21">
        <v>66548.53</v>
      </c>
      <c r="K26" s="23">
        <f t="shared" si="3"/>
        <v>58607.930000000008</v>
      </c>
      <c r="L26" s="22">
        <v>0</v>
      </c>
    </row>
    <row r="27" spans="1:12" ht="15.75" customHeight="1" x14ac:dyDescent="0.25">
      <c r="A27" s="20" t="s">
        <v>517</v>
      </c>
      <c r="B27" s="21">
        <v>17480619</v>
      </c>
      <c r="C27" s="21">
        <v>6916044</v>
      </c>
      <c r="D27" s="21">
        <v>3903.29</v>
      </c>
      <c r="E27" s="21">
        <v>0</v>
      </c>
      <c r="F27" s="22">
        <v>0</v>
      </c>
      <c r="G27" s="21">
        <f t="shared" si="2"/>
        <v>6919947.29</v>
      </c>
      <c r="H27" s="21">
        <v>6919947.29</v>
      </c>
      <c r="I27" s="21">
        <v>0</v>
      </c>
      <c r="J27" s="21">
        <v>0</v>
      </c>
      <c r="K27" s="23">
        <f t="shared" si="3"/>
        <v>6919947.29</v>
      </c>
      <c r="L27" s="22">
        <v>0</v>
      </c>
    </row>
    <row r="28" spans="1:12" ht="15.75" customHeight="1" x14ac:dyDescent="0.25">
      <c r="A28" s="20" t="s">
        <v>518</v>
      </c>
      <c r="B28" s="21">
        <v>32539097</v>
      </c>
      <c r="C28" s="21">
        <v>11224860</v>
      </c>
      <c r="D28" s="21">
        <v>3879.13</v>
      </c>
      <c r="E28" s="21">
        <v>5831917.4699999997</v>
      </c>
      <c r="F28" s="22">
        <v>0.46897014780882196</v>
      </c>
      <c r="G28" s="21">
        <f t="shared" si="2"/>
        <v>5396821.6600000011</v>
      </c>
      <c r="H28" s="21">
        <v>5428004.96</v>
      </c>
      <c r="I28" s="21">
        <v>0</v>
      </c>
      <c r="J28" s="21">
        <f>31181.62+1.68</f>
        <v>31183.3</v>
      </c>
      <c r="K28" s="23">
        <f t="shared" si="3"/>
        <v>5396821.6600000001</v>
      </c>
      <c r="L28" s="22">
        <v>0.12133382773344939</v>
      </c>
    </row>
    <row r="29" spans="1:12" ht="15.75" customHeight="1" x14ac:dyDescent="0.25">
      <c r="A29" s="20" t="s">
        <v>519</v>
      </c>
      <c r="B29" s="21">
        <v>0</v>
      </c>
      <c r="C29" s="21">
        <v>128730.16</v>
      </c>
      <c r="D29" s="21">
        <v>619.19000000000005</v>
      </c>
      <c r="E29" s="21">
        <v>0</v>
      </c>
      <c r="F29" s="22">
        <v>0</v>
      </c>
      <c r="G29" s="21">
        <f t="shared" si="2"/>
        <v>129349.35</v>
      </c>
      <c r="H29" s="21">
        <v>129349.35</v>
      </c>
      <c r="I29" s="21">
        <v>0</v>
      </c>
      <c r="J29" s="21">
        <v>0</v>
      </c>
      <c r="K29" s="23">
        <f t="shared" si="3"/>
        <v>129349.35</v>
      </c>
      <c r="L29" s="22">
        <v>0</v>
      </c>
    </row>
    <row r="30" spans="1:12" ht="15.75" customHeight="1" x14ac:dyDescent="0.25">
      <c r="A30" s="20" t="s">
        <v>282</v>
      </c>
      <c r="B30" s="21">
        <v>0</v>
      </c>
      <c r="C30" s="21">
        <v>418.18</v>
      </c>
      <c r="D30" s="21">
        <v>0</v>
      </c>
      <c r="E30" s="21">
        <v>0</v>
      </c>
      <c r="F30" s="22">
        <v>0</v>
      </c>
      <c r="G30" s="21">
        <f t="shared" si="2"/>
        <v>418.18</v>
      </c>
      <c r="H30" s="21">
        <v>0</v>
      </c>
      <c r="I30" s="21">
        <v>418.18</v>
      </c>
      <c r="J30" s="21">
        <v>0</v>
      </c>
      <c r="K30" s="23">
        <f t="shared" si="3"/>
        <v>418.18</v>
      </c>
      <c r="L30" s="22">
        <v>0</v>
      </c>
    </row>
    <row r="31" spans="1:12" ht="15.75" customHeight="1" x14ac:dyDescent="0.25">
      <c r="A31" s="20" t="s">
        <v>520</v>
      </c>
      <c r="B31" s="21">
        <v>2250000</v>
      </c>
      <c r="C31" s="21">
        <v>1951889.09</v>
      </c>
      <c r="D31" s="21">
        <v>776.36</v>
      </c>
      <c r="E31" s="21">
        <v>1266488.95</v>
      </c>
      <c r="F31" s="22">
        <v>0.46968338513290736</v>
      </c>
      <c r="G31" s="21">
        <f t="shared" si="2"/>
        <v>686176.50000000023</v>
      </c>
      <c r="H31" s="21">
        <v>686176.5</v>
      </c>
      <c r="I31" s="21">
        <v>0</v>
      </c>
      <c r="J31" s="21">
        <v>0</v>
      </c>
      <c r="K31" s="23">
        <f t="shared" si="3"/>
        <v>686176.5</v>
      </c>
      <c r="L31" s="22">
        <v>0.32586676888888888</v>
      </c>
    </row>
    <row r="32" spans="1:12" ht="15.75" customHeight="1" x14ac:dyDescent="0.25">
      <c r="A32" s="15" t="s">
        <v>521</v>
      </c>
      <c r="B32" s="16">
        <v>0</v>
      </c>
      <c r="C32" s="16">
        <v>20129117.800000001</v>
      </c>
      <c r="D32" s="16">
        <f>SUM(D33:D47)</f>
        <v>18314.060000000001</v>
      </c>
      <c r="E32" s="16">
        <f t="shared" ref="E32:K32" si="4">SUM(E33:E47)</f>
        <v>19639855.23</v>
      </c>
      <c r="F32" s="16">
        <f t="shared" si="4"/>
        <v>11.306564447637703</v>
      </c>
      <c r="G32" s="16">
        <f t="shared" si="4"/>
        <v>517993.70999999886</v>
      </c>
      <c r="H32" s="16">
        <f t="shared" si="4"/>
        <v>549727.66</v>
      </c>
      <c r="I32" s="16">
        <f t="shared" si="4"/>
        <v>81922.679999999993</v>
      </c>
      <c r="J32" s="16">
        <f t="shared" si="4"/>
        <v>55330.27</v>
      </c>
      <c r="K32" s="16">
        <f t="shared" si="4"/>
        <v>576320.07000000007</v>
      </c>
      <c r="L32" s="18">
        <v>0</v>
      </c>
    </row>
    <row r="33" spans="1:12" ht="15.75" customHeight="1" x14ac:dyDescent="0.25">
      <c r="A33" s="20" t="s">
        <v>32</v>
      </c>
      <c r="B33" s="21">
        <v>0</v>
      </c>
      <c r="C33" s="21">
        <v>65310.74</v>
      </c>
      <c r="D33" s="21">
        <v>0</v>
      </c>
      <c r="E33" s="21">
        <v>59796.9</v>
      </c>
      <c r="F33" s="22">
        <v>0.84138813378946697</v>
      </c>
      <c r="G33" s="21">
        <f>C33+D33-E33</f>
        <v>5513.8399999999965</v>
      </c>
      <c r="H33" s="21">
        <v>5513.84</v>
      </c>
      <c r="I33" s="21">
        <v>0</v>
      </c>
      <c r="J33" s="21">
        <v>0</v>
      </c>
      <c r="K33" s="23">
        <f>H33+I33-J33</f>
        <v>5513.84</v>
      </c>
      <c r="L33" s="22">
        <v>0.84138813378946697</v>
      </c>
    </row>
    <row r="34" spans="1:12" ht="15.75" customHeight="1" x14ac:dyDescent="0.25">
      <c r="A34" s="20" t="s">
        <v>522</v>
      </c>
      <c r="B34" s="21">
        <v>0</v>
      </c>
      <c r="C34" s="21">
        <v>83622.05</v>
      </c>
      <c r="D34" s="21">
        <v>0</v>
      </c>
      <c r="E34" s="21">
        <v>12177.49</v>
      </c>
      <c r="F34" s="22">
        <v>9.6595335799588747E-2</v>
      </c>
      <c r="G34" s="21">
        <f>C34+D34-E34</f>
        <v>71444.56</v>
      </c>
      <c r="H34" s="21">
        <v>103133.42</v>
      </c>
      <c r="I34" s="21">
        <v>0</v>
      </c>
      <c r="J34" s="21">
        <f>0.01+31688.85</f>
        <v>31688.859999999997</v>
      </c>
      <c r="K34" s="23">
        <f>H34+I34-J34</f>
        <v>71444.56</v>
      </c>
      <c r="L34" s="22">
        <v>9.6595335799588747E-2</v>
      </c>
    </row>
    <row r="35" spans="1:12" ht="15.75" customHeight="1" x14ac:dyDescent="0.25">
      <c r="A35" s="20" t="s">
        <v>1</v>
      </c>
      <c r="B35" s="21">
        <v>0</v>
      </c>
      <c r="C35" s="21">
        <v>232887.19</v>
      </c>
      <c r="D35" s="21">
        <v>0</v>
      </c>
      <c r="E35" s="21">
        <v>230782</v>
      </c>
      <c r="F35" s="22">
        <v>0.87761476202177247</v>
      </c>
      <c r="G35" s="21">
        <f t="shared" ref="G35:G53" si="5">C35+D35-E35</f>
        <v>2105.1900000000023</v>
      </c>
      <c r="H35" s="21">
        <v>2105.19</v>
      </c>
      <c r="I35" s="21">
        <v>0</v>
      </c>
      <c r="J35" s="21">
        <v>0</v>
      </c>
      <c r="K35" s="23">
        <f t="shared" ref="K35:K53" si="6">H35+I35-J35</f>
        <v>2105.19</v>
      </c>
      <c r="L35" s="22">
        <v>0.87761476202177247</v>
      </c>
    </row>
    <row r="36" spans="1:12" ht="15.75" customHeight="1" x14ac:dyDescent="0.25">
      <c r="A36" s="20" t="s">
        <v>523</v>
      </c>
      <c r="B36" s="21">
        <v>0</v>
      </c>
      <c r="C36" s="21">
        <v>292086.23</v>
      </c>
      <c r="D36" s="21">
        <v>0</v>
      </c>
      <c r="E36" s="21">
        <v>283209</v>
      </c>
      <c r="F36" s="22">
        <v>0.99096047318016933</v>
      </c>
      <c r="G36" s="21">
        <f>C36+D36-E36</f>
        <v>8877.2299999999814</v>
      </c>
      <c r="H36" s="21">
        <v>8877.23</v>
      </c>
      <c r="I36" s="21">
        <v>0</v>
      </c>
      <c r="J36" s="21">
        <v>0</v>
      </c>
      <c r="K36" s="23">
        <f>H36+I36-J36</f>
        <v>8877.23</v>
      </c>
      <c r="L36" s="22">
        <v>0.99096047318016933</v>
      </c>
    </row>
    <row r="37" spans="1:12" ht="15.75" customHeight="1" x14ac:dyDescent="0.25">
      <c r="A37" s="20" t="s">
        <v>524</v>
      </c>
      <c r="B37" s="21">
        <v>0</v>
      </c>
      <c r="C37" s="21">
        <v>461685.78</v>
      </c>
      <c r="D37" s="21">
        <v>0</v>
      </c>
      <c r="E37" s="21">
        <v>427320.8</v>
      </c>
      <c r="F37" s="22">
        <v>0.89934263553357197</v>
      </c>
      <c r="G37" s="21">
        <f t="shared" si="5"/>
        <v>34364.98000000004</v>
      </c>
      <c r="H37" s="21">
        <v>34364.980000000003</v>
      </c>
      <c r="I37" s="21">
        <v>0</v>
      </c>
      <c r="J37" s="21">
        <v>0</v>
      </c>
      <c r="K37" s="21">
        <f>H37+I37-J37</f>
        <v>34364.980000000003</v>
      </c>
      <c r="L37" s="22">
        <v>0.89934263553357197</v>
      </c>
    </row>
    <row r="38" spans="1:12" ht="15.75" customHeight="1" x14ac:dyDescent="0.25">
      <c r="A38" s="20" t="s">
        <v>3</v>
      </c>
      <c r="B38" s="21">
        <v>0</v>
      </c>
      <c r="C38" s="21">
        <v>1067648.07</v>
      </c>
      <c r="D38" s="21">
        <v>0</v>
      </c>
      <c r="E38" s="21">
        <v>951864.44</v>
      </c>
      <c r="F38" s="22">
        <v>0.43148830339379074</v>
      </c>
      <c r="G38" s="21">
        <f t="shared" si="5"/>
        <v>115783.63000000012</v>
      </c>
      <c r="H38" s="21">
        <v>126239.35</v>
      </c>
      <c r="I38" s="21">
        <v>0</v>
      </c>
      <c r="J38" s="21">
        <v>10455.719999999999</v>
      </c>
      <c r="K38" s="23">
        <f t="shared" si="6"/>
        <v>115783.63</v>
      </c>
      <c r="L38" s="22">
        <v>0.43148830339379074</v>
      </c>
    </row>
    <row r="39" spans="1:12" ht="15.75" customHeight="1" x14ac:dyDescent="0.25">
      <c r="A39" s="20" t="s">
        <v>525</v>
      </c>
      <c r="B39" s="21">
        <v>0</v>
      </c>
      <c r="C39" s="21">
        <v>32654.639999999999</v>
      </c>
      <c r="D39" s="21">
        <v>0</v>
      </c>
      <c r="E39" s="21">
        <v>29367.71</v>
      </c>
      <c r="F39" s="22">
        <v>0.84550585900690189</v>
      </c>
      <c r="G39" s="21">
        <f t="shared" si="5"/>
        <v>3286.9300000000003</v>
      </c>
      <c r="H39" s="21">
        <v>3286.93</v>
      </c>
      <c r="I39" s="21">
        <v>0</v>
      </c>
      <c r="J39" s="21">
        <v>0</v>
      </c>
      <c r="K39" s="23">
        <f t="shared" si="6"/>
        <v>3286.93</v>
      </c>
      <c r="L39" s="22">
        <v>0.84550585900690189</v>
      </c>
    </row>
    <row r="40" spans="1:12" ht="15.75" customHeight="1" x14ac:dyDescent="0.25">
      <c r="A40" s="20" t="s">
        <v>526</v>
      </c>
      <c r="B40" s="21">
        <v>0</v>
      </c>
      <c r="C40" s="21">
        <v>105129.64</v>
      </c>
      <c r="D40" s="21">
        <v>0</v>
      </c>
      <c r="E40" s="21">
        <v>45362.21</v>
      </c>
      <c r="F40" s="22">
        <v>0.96664604832620837</v>
      </c>
      <c r="G40" s="21">
        <f>C40+D40-E40</f>
        <v>59767.43</v>
      </c>
      <c r="H40" s="21">
        <v>59767.43</v>
      </c>
      <c r="I40" s="21">
        <v>0</v>
      </c>
      <c r="J40" s="21">
        <v>0</v>
      </c>
      <c r="K40" s="23">
        <f>H40+I40-J40</f>
        <v>59767.43</v>
      </c>
      <c r="L40" s="22">
        <v>0.96664604832620837</v>
      </c>
    </row>
    <row r="41" spans="1:12" ht="15.75" customHeight="1" x14ac:dyDescent="0.25">
      <c r="A41" s="20" t="s">
        <v>527</v>
      </c>
      <c r="B41" s="21">
        <v>0</v>
      </c>
      <c r="C41" s="21">
        <v>116890.97</v>
      </c>
      <c r="D41" s="21">
        <v>0</v>
      </c>
      <c r="E41" s="21">
        <v>98832</v>
      </c>
      <c r="F41" s="22">
        <v>0</v>
      </c>
      <c r="G41" s="21">
        <f t="shared" si="5"/>
        <v>18058.97</v>
      </c>
      <c r="H41" s="21">
        <v>18058.97</v>
      </c>
      <c r="I41" s="21">
        <v>0</v>
      </c>
      <c r="J41" s="21">
        <v>0</v>
      </c>
      <c r="K41" s="23">
        <f t="shared" si="6"/>
        <v>18058.97</v>
      </c>
      <c r="L41" s="22">
        <v>0</v>
      </c>
    </row>
    <row r="42" spans="1:12" ht="15.75" customHeight="1" x14ac:dyDescent="0.25">
      <c r="A42" s="20" t="s">
        <v>528</v>
      </c>
      <c r="B42" s="21">
        <v>0</v>
      </c>
      <c r="C42" s="21">
        <v>14579.64</v>
      </c>
      <c r="D42" s="21">
        <v>0</v>
      </c>
      <c r="E42" s="21">
        <v>1041.5</v>
      </c>
      <c r="F42" s="22">
        <v>0.9897792292686366</v>
      </c>
      <c r="G42" s="21">
        <f t="shared" si="5"/>
        <v>13538.14</v>
      </c>
      <c r="H42" s="21">
        <v>13538.14</v>
      </c>
      <c r="I42" s="21">
        <v>0</v>
      </c>
      <c r="J42" s="21">
        <v>0</v>
      </c>
      <c r="K42" s="23">
        <f t="shared" si="6"/>
        <v>13538.14</v>
      </c>
      <c r="L42" s="22">
        <v>0.9897792292686366</v>
      </c>
    </row>
    <row r="43" spans="1:12" ht="15.75" customHeight="1" x14ac:dyDescent="0.25">
      <c r="A43" s="20" t="s">
        <v>529</v>
      </c>
      <c r="B43" s="21">
        <v>0</v>
      </c>
      <c r="C43" s="21">
        <v>443470.47</v>
      </c>
      <c r="D43" s="21">
        <v>0</v>
      </c>
      <c r="E43" s="21">
        <v>441562.86</v>
      </c>
      <c r="F43" s="22">
        <v>0.99966949348893963</v>
      </c>
      <c r="G43" s="21">
        <f t="shared" si="5"/>
        <v>1907.609999999986</v>
      </c>
      <c r="H43" s="21">
        <v>1907.61</v>
      </c>
      <c r="I43" s="21">
        <v>0</v>
      </c>
      <c r="J43" s="21">
        <v>0</v>
      </c>
      <c r="K43" s="23">
        <f t="shared" si="6"/>
        <v>1907.61</v>
      </c>
      <c r="L43" s="22">
        <v>0.99966949348893963</v>
      </c>
    </row>
    <row r="44" spans="1:12" ht="15.75" customHeight="1" x14ac:dyDescent="0.25">
      <c r="A44" s="20" t="s">
        <v>530</v>
      </c>
      <c r="B44" s="21">
        <v>0</v>
      </c>
      <c r="C44" s="21">
        <v>10381671.42</v>
      </c>
      <c r="D44" s="21">
        <v>8411.18</v>
      </c>
      <c r="E44" s="21">
        <v>10378240.210000001</v>
      </c>
      <c r="F44" s="22">
        <v>1</v>
      </c>
      <c r="G44" s="21">
        <f t="shared" si="5"/>
        <v>11842.389999998733</v>
      </c>
      <c r="H44" s="21">
        <v>8410.51</v>
      </c>
      <c r="I44" s="21">
        <v>16617.580000000002</v>
      </c>
      <c r="J44" s="21">
        <v>13185.7</v>
      </c>
      <c r="K44" s="23">
        <f t="shared" si="6"/>
        <v>11842.390000000003</v>
      </c>
      <c r="L44" s="22">
        <v>1</v>
      </c>
    </row>
    <row r="45" spans="1:12" ht="15.75" customHeight="1" x14ac:dyDescent="0.25">
      <c r="A45" s="20" t="s">
        <v>531</v>
      </c>
      <c r="B45" s="21">
        <v>0</v>
      </c>
      <c r="C45" s="21">
        <v>5001090.22</v>
      </c>
      <c r="D45" s="21">
        <v>6582.03</v>
      </c>
      <c r="E45" s="21">
        <v>5001090.22</v>
      </c>
      <c r="F45" s="22">
        <v>0.92556630182545363</v>
      </c>
      <c r="G45" s="21">
        <f>C45+D45-E45</f>
        <v>6582.0300000002608</v>
      </c>
      <c r="H45" s="21">
        <v>64424.76</v>
      </c>
      <c r="I45" s="21">
        <v>0.1</v>
      </c>
      <c r="J45" s="21">
        <v>-0.01</v>
      </c>
      <c r="K45" s="23">
        <f>H45+I45-J45</f>
        <v>64424.87</v>
      </c>
      <c r="L45" s="22">
        <v>0.92556630182545363</v>
      </c>
    </row>
    <row r="46" spans="1:12" ht="15.75" customHeight="1" x14ac:dyDescent="0.25">
      <c r="A46" s="20" t="s">
        <v>2</v>
      </c>
      <c r="B46" s="21">
        <v>0</v>
      </c>
      <c r="C46" s="21">
        <v>1499541.64</v>
      </c>
      <c r="D46" s="21">
        <v>2578.15</v>
      </c>
      <c r="E46" s="21">
        <v>1428764.82</v>
      </c>
      <c r="F46" s="22">
        <v>0.95280103058692001</v>
      </c>
      <c r="G46" s="21">
        <f t="shared" si="5"/>
        <v>73354.969999999739</v>
      </c>
      <c r="H46" s="21">
        <v>72259.58</v>
      </c>
      <c r="I46" s="21">
        <v>0</v>
      </c>
      <c r="J46" s="21">
        <v>0</v>
      </c>
      <c r="K46" s="23">
        <f t="shared" si="6"/>
        <v>72259.58</v>
      </c>
      <c r="L46" s="22">
        <v>0.95280103058692001</v>
      </c>
    </row>
    <row r="47" spans="1:12" ht="15.75" customHeight="1" x14ac:dyDescent="0.25">
      <c r="A47" s="20" t="s">
        <v>532</v>
      </c>
      <c r="B47" s="21">
        <v>0</v>
      </c>
      <c r="C47" s="21">
        <v>341266.18</v>
      </c>
      <c r="D47" s="21">
        <v>742.7</v>
      </c>
      <c r="E47" s="21">
        <v>250443.07</v>
      </c>
      <c r="F47" s="22">
        <v>0.48920684141628101</v>
      </c>
      <c r="G47" s="21">
        <f t="shared" si="5"/>
        <v>91565.81</v>
      </c>
      <c r="H47" s="21">
        <v>27839.72</v>
      </c>
      <c r="I47" s="21">
        <v>65305</v>
      </c>
      <c r="J47" s="21">
        <v>0</v>
      </c>
      <c r="K47" s="23">
        <f t="shared" si="6"/>
        <v>93144.72</v>
      </c>
      <c r="L47" s="22">
        <v>0.48920684141628101</v>
      </c>
    </row>
    <row r="48" spans="1:12" ht="15.75" customHeight="1" x14ac:dyDescent="0.25">
      <c r="A48" s="15" t="s">
        <v>533</v>
      </c>
      <c r="B48" s="16">
        <v>0</v>
      </c>
      <c r="C48" s="16">
        <f>SUM(C49:C50)</f>
        <v>2114985.42</v>
      </c>
      <c r="D48" s="16">
        <f t="shared" ref="D48:K48" si="7">SUM(D49:D50)</f>
        <v>0</v>
      </c>
      <c r="E48" s="16">
        <f t="shared" si="7"/>
        <v>2110998.0099999998</v>
      </c>
      <c r="F48" s="16">
        <f t="shared" si="7"/>
        <v>0</v>
      </c>
      <c r="G48" s="16">
        <f t="shared" si="7"/>
        <v>3987.4100000002609</v>
      </c>
      <c r="H48" s="16">
        <f t="shared" si="7"/>
        <v>3986.88</v>
      </c>
      <c r="I48" s="16">
        <f t="shared" si="7"/>
        <v>0</v>
      </c>
      <c r="J48" s="16">
        <f t="shared" si="7"/>
        <v>0</v>
      </c>
      <c r="K48" s="16">
        <f t="shared" si="7"/>
        <v>3986.88</v>
      </c>
      <c r="L48" s="18">
        <v>0</v>
      </c>
    </row>
    <row r="49" spans="1:12" ht="15.75" customHeight="1" x14ac:dyDescent="0.25">
      <c r="A49" s="20" t="s">
        <v>30</v>
      </c>
      <c r="B49" s="21">
        <v>0</v>
      </c>
      <c r="C49" s="21">
        <v>2110998.54</v>
      </c>
      <c r="D49" s="21">
        <v>0</v>
      </c>
      <c r="E49" s="21">
        <v>2110998.0099999998</v>
      </c>
      <c r="F49" s="22">
        <v>0</v>
      </c>
      <c r="G49" s="21">
        <f>C49+D49-E49</f>
        <v>0.53000000026077032</v>
      </c>
      <c r="H49" s="21">
        <v>0</v>
      </c>
      <c r="I49" s="21">
        <v>0</v>
      </c>
      <c r="J49" s="21">
        <v>0</v>
      </c>
      <c r="K49" s="23">
        <f>H49+I49-J49</f>
        <v>0</v>
      </c>
      <c r="L49" s="22">
        <v>0</v>
      </c>
    </row>
    <row r="50" spans="1:12" ht="15.75" customHeight="1" x14ac:dyDescent="0.25">
      <c r="A50" s="20" t="s">
        <v>534</v>
      </c>
      <c r="B50" s="21">
        <v>0</v>
      </c>
      <c r="C50" s="21">
        <v>3986.88</v>
      </c>
      <c r="D50" s="21">
        <v>0</v>
      </c>
      <c r="E50" s="21">
        <v>0</v>
      </c>
      <c r="F50" s="22">
        <v>0</v>
      </c>
      <c r="G50" s="21">
        <f t="shared" si="5"/>
        <v>3986.88</v>
      </c>
      <c r="H50" s="21">
        <v>3986.88</v>
      </c>
      <c r="I50" s="21">
        <v>0</v>
      </c>
      <c r="J50" s="21">
        <v>0</v>
      </c>
      <c r="K50" s="23">
        <f t="shared" si="6"/>
        <v>3986.88</v>
      </c>
      <c r="L50" s="22">
        <v>0</v>
      </c>
    </row>
    <row r="51" spans="1:12" ht="15.75" customHeight="1" x14ac:dyDescent="0.25">
      <c r="A51" s="15" t="s">
        <v>535</v>
      </c>
      <c r="B51" s="16">
        <v>0</v>
      </c>
      <c r="C51" s="16">
        <v>2114895.42</v>
      </c>
      <c r="D51" s="16">
        <f>SUM(D52:D55)</f>
        <v>1728.0899999999997</v>
      </c>
      <c r="E51" s="16">
        <f t="shared" ref="E51:K51" si="8">SUM(E52:E55)</f>
        <v>0</v>
      </c>
      <c r="F51" s="16">
        <f t="shared" si="8"/>
        <v>0</v>
      </c>
      <c r="G51" s="16">
        <f t="shared" si="8"/>
        <v>1728.0899999999997</v>
      </c>
      <c r="H51" s="16">
        <f>SUM(H52:H55)</f>
        <v>671826.74</v>
      </c>
      <c r="I51" s="16">
        <f t="shared" si="8"/>
        <v>33192.54</v>
      </c>
      <c r="J51" s="16">
        <f t="shared" si="8"/>
        <v>805263.61</v>
      </c>
      <c r="K51" s="16">
        <f t="shared" si="8"/>
        <v>-100244.3299999999</v>
      </c>
      <c r="L51" s="18">
        <v>0</v>
      </c>
    </row>
    <row r="52" spans="1:12" ht="15.75" customHeight="1" x14ac:dyDescent="0.25">
      <c r="A52" s="20" t="s">
        <v>118</v>
      </c>
      <c r="B52" s="21">
        <v>0</v>
      </c>
      <c r="C52" s="21">
        <v>0</v>
      </c>
      <c r="D52" s="21">
        <v>0</v>
      </c>
      <c r="E52" s="21">
        <v>0</v>
      </c>
      <c r="F52" s="22"/>
      <c r="G52" s="21">
        <f t="shared" si="5"/>
        <v>0</v>
      </c>
      <c r="H52" s="21">
        <v>2889.12</v>
      </c>
      <c r="I52" s="21">
        <v>0</v>
      </c>
      <c r="J52" s="21">
        <v>0</v>
      </c>
      <c r="K52" s="23">
        <f t="shared" si="6"/>
        <v>2889.12</v>
      </c>
      <c r="L52" s="22">
        <v>0</v>
      </c>
    </row>
    <row r="53" spans="1:12" ht="15.75" customHeight="1" x14ac:dyDescent="0.25">
      <c r="A53" s="20" t="s">
        <v>536</v>
      </c>
      <c r="B53" s="21">
        <v>0</v>
      </c>
      <c r="C53" s="21">
        <v>0</v>
      </c>
      <c r="D53" s="21">
        <v>0</v>
      </c>
      <c r="E53" s="21">
        <v>0</v>
      </c>
      <c r="F53" s="22"/>
      <c r="G53" s="21">
        <f t="shared" si="5"/>
        <v>0</v>
      </c>
      <c r="H53" s="21">
        <v>-24.38</v>
      </c>
      <c r="I53" s="21">
        <v>0</v>
      </c>
      <c r="J53" s="21">
        <v>0</v>
      </c>
      <c r="K53" s="23">
        <f t="shared" si="6"/>
        <v>-24.38</v>
      </c>
      <c r="L53" s="22">
        <v>0</v>
      </c>
    </row>
    <row r="54" spans="1:12" ht="15.75" customHeight="1" x14ac:dyDescent="0.25">
      <c r="A54" s="20" t="s">
        <v>537</v>
      </c>
      <c r="B54" s="21">
        <v>0</v>
      </c>
      <c r="C54" s="21">
        <v>0</v>
      </c>
      <c r="D54" s="21">
        <f>3.99+461.64+109.05+0.25+173.37+369.59+258.08</f>
        <v>1375.9699999999998</v>
      </c>
      <c r="E54" s="21">
        <v>0</v>
      </c>
      <c r="F54" s="22">
        <v>0</v>
      </c>
      <c r="G54" s="21">
        <f>C54+D54-E54</f>
        <v>1375.9699999999998</v>
      </c>
      <c r="H54" s="21">
        <f>1483.65+248112.51+58609.71+99.18+93174.09+2983.38+97482.91</f>
        <v>501945.43000000005</v>
      </c>
      <c r="I54" s="24">
        <f>9048+9396+116.43+14632.11</f>
        <v>33192.54</v>
      </c>
      <c r="J54" s="21">
        <f>805263.61</f>
        <v>805263.61</v>
      </c>
      <c r="K54" s="23">
        <f>H54+I54-J54</f>
        <v>-270125.6399999999</v>
      </c>
      <c r="L54" s="22">
        <v>0</v>
      </c>
    </row>
    <row r="55" spans="1:12" ht="15.75" customHeight="1" x14ac:dyDescent="0.25">
      <c r="A55" s="20" t="s">
        <v>538</v>
      </c>
      <c r="B55" s="21">
        <v>0</v>
      </c>
      <c r="C55" s="21">
        <v>0</v>
      </c>
      <c r="D55" s="21">
        <f>212.94+139.18</f>
        <v>352.12</v>
      </c>
      <c r="E55" s="21">
        <v>0</v>
      </c>
      <c r="F55" s="22">
        <v>0</v>
      </c>
      <c r="G55" s="21">
        <f>C55+D55-E55</f>
        <v>352.12</v>
      </c>
      <c r="H55" s="21">
        <f>114450.04+52566.53</f>
        <v>167016.57</v>
      </c>
      <c r="I55" s="21">
        <v>0</v>
      </c>
      <c r="J55" s="21">
        <v>0</v>
      </c>
      <c r="K55" s="23">
        <f>H55+I55-J55</f>
        <v>167016.57</v>
      </c>
      <c r="L55" s="22">
        <v>0</v>
      </c>
    </row>
    <row r="56" spans="1:12" ht="15.75" customHeight="1" x14ac:dyDescent="0.25">
      <c r="A56" s="25" t="s">
        <v>539</v>
      </c>
      <c r="B56" s="26">
        <f>B51+B48+B32+B18+B12</f>
        <v>120482765.16000001</v>
      </c>
      <c r="C56" s="26">
        <f t="shared" ref="C56:K56" si="9">C51+C48+C32+C18+C12</f>
        <v>73629377.820000008</v>
      </c>
      <c r="D56" s="26">
        <f t="shared" si="9"/>
        <v>42546.520000000004</v>
      </c>
      <c r="E56" s="26">
        <f t="shared" si="9"/>
        <v>50611667.289999999</v>
      </c>
      <c r="F56" s="26"/>
      <c r="G56" s="26">
        <f t="shared" si="9"/>
        <v>20955778.710000005</v>
      </c>
      <c r="H56" s="26">
        <f>H51+H48+H32+H18+H12</f>
        <v>21886211.390000004</v>
      </c>
      <c r="I56" s="26">
        <f t="shared" si="9"/>
        <v>371533.25</v>
      </c>
      <c r="J56" s="26">
        <f t="shared" si="9"/>
        <v>1345612.52</v>
      </c>
      <c r="K56" s="26">
        <f t="shared" si="9"/>
        <v>20912132.120000001</v>
      </c>
      <c r="L56" s="26"/>
    </row>
    <row r="57" spans="1:12" ht="15.75" customHeight="1" x14ac:dyDescent="0.25">
      <c r="A57" s="73" t="s">
        <v>85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ht="3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 x14ac:dyDescent="0.25">
      <c r="A59" s="74" t="s">
        <v>488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</row>
    <row r="60" spans="1:12" ht="1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ht="15.75" customHeight="1" x14ac:dyDescent="0.3">
      <c r="A61" s="75" t="s">
        <v>279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2" ht="3.7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5.75" customHeight="1" x14ac:dyDescent="0.25">
      <c r="A63" s="9" t="s">
        <v>489</v>
      </c>
      <c r="B63" s="10"/>
      <c r="C63" s="10"/>
      <c r="D63" s="7"/>
      <c r="E63" s="7"/>
      <c r="F63" s="7"/>
      <c r="G63" s="7"/>
      <c r="H63" s="7"/>
      <c r="I63" s="7"/>
      <c r="J63" s="55" t="s">
        <v>540</v>
      </c>
      <c r="K63" s="56"/>
      <c r="L63" s="10"/>
    </row>
    <row r="64" spans="1:12" ht="15.75" customHeight="1" x14ac:dyDescent="0.2">
      <c r="B64" s="12"/>
      <c r="C64" s="12"/>
      <c r="D64" s="12"/>
    </row>
    <row r="65" spans="1:13" ht="15.75" customHeight="1" x14ac:dyDescent="0.25">
      <c r="C65" s="76" t="s">
        <v>491</v>
      </c>
      <c r="D65" s="76"/>
      <c r="E65" s="77"/>
      <c r="F65" s="77"/>
      <c r="G65" s="77"/>
      <c r="H65" s="76" t="s">
        <v>492</v>
      </c>
      <c r="I65" s="76"/>
      <c r="J65" s="76"/>
      <c r="K65" s="76"/>
    </row>
    <row r="66" spans="1:13" ht="15.75" customHeight="1" x14ac:dyDescent="0.25">
      <c r="A66" s="78" t="s">
        <v>493</v>
      </c>
      <c r="B66" s="80" t="s">
        <v>494</v>
      </c>
      <c r="C66" s="80" t="s">
        <v>495</v>
      </c>
      <c r="D66" s="80" t="s">
        <v>496</v>
      </c>
      <c r="E66" s="81" t="s">
        <v>497</v>
      </c>
      <c r="F66" s="81" t="s">
        <v>498</v>
      </c>
      <c r="G66" s="78" t="s">
        <v>499</v>
      </c>
      <c r="H66" s="81" t="s">
        <v>500</v>
      </c>
      <c r="I66" s="81" t="s">
        <v>501</v>
      </c>
      <c r="J66" s="81" t="s">
        <v>502</v>
      </c>
      <c r="K66" s="81" t="s">
        <v>503</v>
      </c>
      <c r="L66" s="13" t="s">
        <v>504</v>
      </c>
    </row>
    <row r="67" spans="1:13" ht="25.5" customHeight="1" x14ac:dyDescent="0.2">
      <c r="A67" s="79"/>
      <c r="B67" s="80"/>
      <c r="C67" s="80"/>
      <c r="D67" s="80"/>
      <c r="E67" s="81"/>
      <c r="F67" s="81"/>
      <c r="G67" s="79"/>
      <c r="H67" s="81"/>
      <c r="I67" s="81"/>
      <c r="J67" s="81"/>
      <c r="K67" s="81"/>
      <c r="L67" s="14" t="s">
        <v>505</v>
      </c>
    </row>
    <row r="68" spans="1:13" ht="15.75" customHeight="1" x14ac:dyDescent="0.25">
      <c r="A68" s="28" t="s">
        <v>506</v>
      </c>
      <c r="B68" s="26">
        <f>SUM(B69:B73)</f>
        <v>12927826.199999999</v>
      </c>
      <c r="C68" s="26">
        <f>SUM(C69:C73)</f>
        <v>8282172.6900000004</v>
      </c>
      <c r="D68" s="26">
        <f>D69</f>
        <v>0</v>
      </c>
      <c r="E68" s="26">
        <f>E69</f>
        <v>7028398.79</v>
      </c>
      <c r="F68" s="29">
        <v>0.62683068133504916</v>
      </c>
      <c r="G68" s="26">
        <f>C68+D68-E68</f>
        <v>1253773.9000000004</v>
      </c>
      <c r="H68" s="30">
        <f>H69</f>
        <v>1023090.44</v>
      </c>
      <c r="I68" s="26">
        <f>I69</f>
        <v>273988.92</v>
      </c>
      <c r="J68" s="26">
        <f>J69</f>
        <v>47708.979999999996</v>
      </c>
      <c r="K68" s="30">
        <f>H68+I68-J68</f>
        <v>1249370.3799999999</v>
      </c>
      <c r="L68" s="22">
        <v>0.33946700335436131</v>
      </c>
    </row>
    <row r="69" spans="1:13" ht="15.75" customHeight="1" x14ac:dyDescent="0.25">
      <c r="A69" s="20" t="s">
        <v>507</v>
      </c>
      <c r="B69" s="21">
        <v>5053087.8</v>
      </c>
      <c r="C69" s="21">
        <v>4794942.46</v>
      </c>
      <c r="D69" s="21">
        <v>0</v>
      </c>
      <c r="E69" s="21">
        <v>7028398.79</v>
      </c>
      <c r="F69" s="22">
        <v>0.98822168541027144</v>
      </c>
      <c r="G69" s="21"/>
      <c r="H69" s="23">
        <f>2500+1020590.44</f>
        <v>1023090.44</v>
      </c>
      <c r="I69" s="21">
        <v>273988.92</v>
      </c>
      <c r="J69" s="21">
        <f>25054.42+22654.56</f>
        <v>47708.979999999996</v>
      </c>
      <c r="K69" s="23">
        <f>H69+I69-J69</f>
        <v>1249370.3799999999</v>
      </c>
      <c r="L69" s="22">
        <v>0.86849280948571683</v>
      </c>
    </row>
    <row r="70" spans="1:13" ht="15.75" customHeight="1" x14ac:dyDescent="0.25">
      <c r="A70" s="20" t="s">
        <v>508</v>
      </c>
      <c r="B70" s="21">
        <v>6139879.4000000004</v>
      </c>
      <c r="C70" s="21">
        <v>3012571.51</v>
      </c>
      <c r="D70" s="21">
        <v>0</v>
      </c>
      <c r="E70" s="21">
        <v>0</v>
      </c>
      <c r="F70" s="22">
        <v>0</v>
      </c>
      <c r="G70" s="21"/>
      <c r="H70" s="21">
        <v>0</v>
      </c>
      <c r="I70" s="21">
        <v>0</v>
      </c>
      <c r="J70" s="21">
        <v>0</v>
      </c>
      <c r="K70" s="23">
        <v>0</v>
      </c>
      <c r="L70" s="22">
        <v>0</v>
      </c>
    </row>
    <row r="71" spans="1:13" ht="15.75" customHeight="1" x14ac:dyDescent="0.25">
      <c r="A71" s="20" t="s">
        <v>509</v>
      </c>
      <c r="B71" s="21">
        <v>239196</v>
      </c>
      <c r="C71" s="21">
        <v>34431.07</v>
      </c>
      <c r="D71" s="21">
        <v>0</v>
      </c>
      <c r="E71" s="21">
        <v>0</v>
      </c>
      <c r="F71" s="22">
        <v>0</v>
      </c>
      <c r="G71" s="21"/>
      <c r="H71" s="21">
        <v>0</v>
      </c>
      <c r="I71" s="21">
        <v>0</v>
      </c>
      <c r="J71" s="21">
        <v>0</v>
      </c>
      <c r="K71" s="23">
        <v>0</v>
      </c>
      <c r="L71" s="22">
        <v>0</v>
      </c>
    </row>
    <row r="72" spans="1:13" ht="15.75" customHeight="1" x14ac:dyDescent="0.25">
      <c r="A72" s="20" t="s">
        <v>0</v>
      </c>
      <c r="B72" s="21">
        <v>1495663</v>
      </c>
      <c r="C72" s="21">
        <v>440227.65</v>
      </c>
      <c r="D72" s="21">
        <v>0</v>
      </c>
      <c r="E72" s="21">
        <v>0</v>
      </c>
      <c r="F72" s="22">
        <v>0</v>
      </c>
      <c r="G72" s="21"/>
      <c r="H72" s="21">
        <v>0</v>
      </c>
      <c r="I72" s="21">
        <v>0</v>
      </c>
      <c r="J72" s="21">
        <v>0</v>
      </c>
      <c r="K72" s="23">
        <v>0</v>
      </c>
      <c r="L72" s="22">
        <v>0</v>
      </c>
    </row>
    <row r="73" spans="1:13" ht="15.75" customHeight="1" x14ac:dyDescent="0.25">
      <c r="A73" s="20" t="s">
        <v>510</v>
      </c>
      <c r="B73" s="21">
        <v>0</v>
      </c>
      <c r="C73" s="21">
        <v>0</v>
      </c>
      <c r="D73" s="21">
        <v>0</v>
      </c>
      <c r="E73" s="21">
        <v>0</v>
      </c>
      <c r="F73" s="22">
        <v>0</v>
      </c>
      <c r="G73" s="21"/>
      <c r="H73" s="21">
        <v>0</v>
      </c>
      <c r="I73" s="21">
        <v>0</v>
      </c>
      <c r="J73" s="21">
        <v>0</v>
      </c>
      <c r="K73" s="23">
        <v>0</v>
      </c>
      <c r="L73" s="22">
        <v>0</v>
      </c>
    </row>
    <row r="74" spans="1:13" ht="15.75" customHeight="1" x14ac:dyDescent="0.25">
      <c r="A74" s="28" t="s">
        <v>279</v>
      </c>
      <c r="B74" s="26">
        <f>SUM(B75:B87)</f>
        <v>107554938.96000001</v>
      </c>
      <c r="C74" s="26">
        <f>SUM(C75:C87)</f>
        <v>53364667.31000001</v>
      </c>
      <c r="D74" s="26">
        <f>SUM(D75:D87)</f>
        <v>31852.659999999996</v>
      </c>
      <c r="E74" s="26">
        <f>SUM(E75:E87)</f>
        <v>31568420.699999996</v>
      </c>
      <c r="F74" s="29">
        <v>0.48368026059456504</v>
      </c>
      <c r="G74" s="26">
        <f>SUM(G75:G87)</f>
        <v>21828099.270000003</v>
      </c>
      <c r="H74" s="26">
        <f>SUM(H75:H87)</f>
        <v>22407110.759999998</v>
      </c>
      <c r="I74" s="26">
        <f>SUM(I75:I87)</f>
        <v>152891.62</v>
      </c>
      <c r="J74" s="26">
        <f>SUM(J75:J87)</f>
        <v>724358.29</v>
      </c>
      <c r="K74" s="26">
        <f>SUM(K75:K87)</f>
        <v>21835644.09</v>
      </c>
      <c r="L74" s="22">
        <v>0.14034842031395633</v>
      </c>
    </row>
    <row r="75" spans="1:13" ht="15.75" customHeight="1" x14ac:dyDescent="0.25">
      <c r="A75" s="57" t="s">
        <v>511</v>
      </c>
      <c r="B75" s="21">
        <v>35851524</v>
      </c>
      <c r="C75" s="21">
        <v>19473959.82</v>
      </c>
      <c r="D75" s="21">
        <v>9164.57</v>
      </c>
      <c r="E75" s="21">
        <v>13743212.949999999</v>
      </c>
      <c r="F75" s="58">
        <v>0.65274813821107314</v>
      </c>
      <c r="G75" s="21">
        <f t="shared" ref="G75:G87" si="10">C75+D75-E75</f>
        <v>5739911.4400000013</v>
      </c>
      <c r="H75" s="21">
        <v>6097744.6600000001</v>
      </c>
      <c r="I75" s="21">
        <v>37900.6</v>
      </c>
      <c r="J75" s="21">
        <f>316384.4+79349.42</f>
        <v>395733.82</v>
      </c>
      <c r="K75" s="23">
        <f t="shared" ref="K75:K87" si="11">H75+I75-J75</f>
        <v>5739911.4399999995</v>
      </c>
      <c r="L75" s="58">
        <v>0.19665354365409962</v>
      </c>
      <c r="M75" s="59"/>
    </row>
    <row r="76" spans="1:13" ht="15.75" customHeight="1" x14ac:dyDescent="0.25">
      <c r="A76" s="57" t="s">
        <v>280</v>
      </c>
      <c r="B76" s="21">
        <v>14433594</v>
      </c>
      <c r="C76" s="21">
        <v>6608237.1600000001</v>
      </c>
      <c r="D76" s="21">
        <v>2918.78</v>
      </c>
      <c r="E76" s="21">
        <v>6197916.3200000003</v>
      </c>
      <c r="F76" s="58">
        <v>0.77548636708284058</v>
      </c>
      <c r="G76" s="21">
        <f t="shared" si="10"/>
        <v>413239.62000000011</v>
      </c>
      <c r="H76" s="21">
        <v>382209.76</v>
      </c>
      <c r="I76" s="21">
        <v>77847.55</v>
      </c>
      <c r="J76" s="21">
        <f>27660.87+11612</f>
        <v>39272.869999999995</v>
      </c>
      <c r="K76" s="23">
        <f t="shared" si="11"/>
        <v>420784.44</v>
      </c>
      <c r="L76" s="58">
        <v>0.20628148332286472</v>
      </c>
      <c r="M76" s="59"/>
    </row>
    <row r="77" spans="1:13" ht="15.75" customHeight="1" x14ac:dyDescent="0.25">
      <c r="A77" s="57" t="s">
        <v>512</v>
      </c>
      <c r="B77" s="21">
        <v>1602909.96</v>
      </c>
      <c r="C77" s="21">
        <v>726805.96</v>
      </c>
      <c r="D77" s="21">
        <v>619.15</v>
      </c>
      <c r="E77" s="21">
        <v>285407.23</v>
      </c>
      <c r="F77" s="58">
        <v>0.66918591092270696</v>
      </c>
      <c r="G77" s="21">
        <f t="shared" si="10"/>
        <v>442017.88</v>
      </c>
      <c r="H77" s="21">
        <v>442242.88</v>
      </c>
      <c r="I77" s="21">
        <v>0</v>
      </c>
      <c r="J77" s="21">
        <f>225</f>
        <v>225</v>
      </c>
      <c r="K77" s="23">
        <f t="shared" si="11"/>
        <v>442017.88</v>
      </c>
      <c r="L77" s="58">
        <v>0.14620006478716996</v>
      </c>
      <c r="M77" s="59"/>
    </row>
    <row r="78" spans="1:13" ht="15.75" customHeight="1" x14ac:dyDescent="0.25">
      <c r="A78" s="57" t="s">
        <v>513</v>
      </c>
      <c r="B78" s="21">
        <v>52787</v>
      </c>
      <c r="C78" s="21">
        <v>27305</v>
      </c>
      <c r="D78" s="21">
        <v>222.89</v>
      </c>
      <c r="E78" s="21">
        <v>16676.400000000001</v>
      </c>
      <c r="F78" s="58">
        <v>0.65848745650979679</v>
      </c>
      <c r="G78" s="21">
        <f t="shared" si="10"/>
        <v>10851.489999999998</v>
      </c>
      <c r="H78" s="21">
        <v>11251.49</v>
      </c>
      <c r="I78" s="21">
        <v>0</v>
      </c>
      <c r="J78" s="21">
        <v>400</v>
      </c>
      <c r="K78" s="23">
        <f t="shared" si="11"/>
        <v>10851.49</v>
      </c>
      <c r="L78" s="58">
        <v>0.20436849982003144</v>
      </c>
      <c r="M78" s="59"/>
    </row>
    <row r="79" spans="1:13" ht="15.75" customHeight="1" x14ac:dyDescent="0.25">
      <c r="A79" s="20" t="s">
        <v>281</v>
      </c>
      <c r="B79" s="21">
        <v>318062</v>
      </c>
      <c r="C79" s="21">
        <v>254015.39</v>
      </c>
      <c r="D79" s="21">
        <v>1199.69</v>
      </c>
      <c r="E79" s="21">
        <v>155661.85999999999</v>
      </c>
      <c r="F79" s="22">
        <v>0.15760888777009341</v>
      </c>
      <c r="G79" s="21">
        <f t="shared" si="10"/>
        <v>99553.22000000003</v>
      </c>
      <c r="H79" s="21">
        <v>99553.22</v>
      </c>
      <c r="I79" s="21">
        <v>0</v>
      </c>
      <c r="J79" s="21">
        <v>0</v>
      </c>
      <c r="K79" s="23">
        <f t="shared" si="11"/>
        <v>99553.22</v>
      </c>
      <c r="L79" s="22">
        <v>8.1023511139337617E-2</v>
      </c>
    </row>
    <row r="80" spans="1:13" ht="15.75" customHeight="1" x14ac:dyDescent="0.25">
      <c r="A80" s="20" t="s">
        <v>514</v>
      </c>
      <c r="B80" s="21">
        <v>551871</v>
      </c>
      <c r="C80" s="21">
        <v>298787.86</v>
      </c>
      <c r="D80" s="21">
        <v>447.51</v>
      </c>
      <c r="E80" s="21">
        <v>46796.81</v>
      </c>
      <c r="F80" s="22">
        <v>0.16224571856199405</v>
      </c>
      <c r="G80" s="21">
        <f t="shared" si="10"/>
        <v>252438.56</v>
      </c>
      <c r="H80" s="21">
        <v>264250.57</v>
      </c>
      <c r="I80" s="21">
        <v>0</v>
      </c>
      <c r="J80" s="21">
        <v>11812.01</v>
      </c>
      <c r="K80" s="23">
        <f t="shared" si="11"/>
        <v>252438.56</v>
      </c>
      <c r="L80" s="22">
        <v>5.9702068055759401E-2</v>
      </c>
    </row>
    <row r="81" spans="1:12" ht="15.75" customHeight="1" x14ac:dyDescent="0.25">
      <c r="A81" s="20" t="s">
        <v>515</v>
      </c>
      <c r="B81" s="21">
        <v>1354775</v>
      </c>
      <c r="C81" s="21">
        <v>480038.71</v>
      </c>
      <c r="D81" s="21">
        <v>894.41</v>
      </c>
      <c r="E81" s="21">
        <v>352183.79</v>
      </c>
      <c r="F81" s="22">
        <v>0.28515602656701017</v>
      </c>
      <c r="G81" s="21">
        <f t="shared" si="10"/>
        <v>128749.33000000002</v>
      </c>
      <c r="H81" s="21">
        <v>278967.93</v>
      </c>
      <c r="I81" s="21">
        <v>3410</v>
      </c>
      <c r="J81" s="21">
        <v>153628.6</v>
      </c>
      <c r="K81" s="23">
        <f t="shared" si="11"/>
        <v>128749.32999999999</v>
      </c>
      <c r="L81" s="22">
        <v>6.0754044029451386E-2</v>
      </c>
    </row>
    <row r="82" spans="1:12" s="32" customFormat="1" ht="15.75" customHeight="1" x14ac:dyDescent="0.25">
      <c r="A82" s="20" t="s">
        <v>516</v>
      </c>
      <c r="B82" s="21">
        <v>1119700</v>
      </c>
      <c r="C82" s="21">
        <v>437426.72</v>
      </c>
      <c r="D82" s="21">
        <v>1007.92</v>
      </c>
      <c r="E82" s="21">
        <v>327052.37</v>
      </c>
      <c r="F82" s="22">
        <v>0</v>
      </c>
      <c r="G82" s="21">
        <f t="shared" si="10"/>
        <v>111382.26999999996</v>
      </c>
      <c r="H82" s="21">
        <v>111382.27</v>
      </c>
      <c r="I82" s="21">
        <v>0</v>
      </c>
      <c r="J82" s="21">
        <v>0</v>
      </c>
      <c r="K82" s="23">
        <f t="shared" si="11"/>
        <v>111382.27</v>
      </c>
      <c r="L82" s="22">
        <v>0</v>
      </c>
    </row>
    <row r="83" spans="1:12" ht="15.75" customHeight="1" x14ac:dyDescent="0.25">
      <c r="A83" s="20" t="s">
        <v>517</v>
      </c>
      <c r="B83" s="21">
        <v>17480619</v>
      </c>
      <c r="C83" s="21">
        <v>8645055</v>
      </c>
      <c r="D83" s="21">
        <v>7179.78</v>
      </c>
      <c r="E83" s="21">
        <v>0</v>
      </c>
      <c r="F83" s="22">
        <v>0</v>
      </c>
      <c r="G83" s="21">
        <f t="shared" si="10"/>
        <v>8652234.7799999993</v>
      </c>
      <c r="H83" s="21">
        <v>8652234.7799999993</v>
      </c>
      <c r="I83" s="21">
        <v>0</v>
      </c>
      <c r="J83" s="21">
        <v>0</v>
      </c>
      <c r="K83" s="23">
        <f t="shared" si="11"/>
        <v>8652234.7799999993</v>
      </c>
      <c r="L83" s="22">
        <v>0</v>
      </c>
    </row>
    <row r="84" spans="1:12" ht="15.75" customHeight="1" x14ac:dyDescent="0.25">
      <c r="A84" s="20" t="s">
        <v>518</v>
      </c>
      <c r="B84" s="21">
        <v>32539097</v>
      </c>
      <c r="C84" s="21">
        <v>14031075</v>
      </c>
      <c r="D84" s="21">
        <v>6060.73</v>
      </c>
      <c r="E84" s="21">
        <v>9054710.9800000004</v>
      </c>
      <c r="F84" s="22">
        <v>0.46897014780882196</v>
      </c>
      <c r="G84" s="21">
        <f t="shared" si="10"/>
        <v>4982424.75</v>
      </c>
      <c r="H84" s="21">
        <v>5084965.79</v>
      </c>
      <c r="I84" s="21">
        <v>20744.95</v>
      </c>
      <c r="J84" s="21">
        <f>30864.31+92421.68</f>
        <v>123285.98999999999</v>
      </c>
      <c r="K84" s="23">
        <f t="shared" si="11"/>
        <v>4982424.75</v>
      </c>
      <c r="L84" s="22">
        <v>0.12133382773344939</v>
      </c>
    </row>
    <row r="85" spans="1:12" ht="15.75" customHeight="1" x14ac:dyDescent="0.25">
      <c r="A85" s="20" t="s">
        <v>520</v>
      </c>
      <c r="B85" s="21">
        <v>2250000</v>
      </c>
      <c r="C85" s="21">
        <v>2217743.09</v>
      </c>
      <c r="D85" s="21">
        <v>1109.9100000000001</v>
      </c>
      <c r="E85" s="21">
        <v>1388801.99</v>
      </c>
      <c r="F85" s="22">
        <v>0.46968338513290736</v>
      </c>
      <c r="G85" s="21">
        <f t="shared" si="10"/>
        <v>830051.01</v>
      </c>
      <c r="H85" s="21">
        <v>817294.49</v>
      </c>
      <c r="I85" s="21">
        <v>12756.52</v>
      </c>
      <c r="J85" s="21">
        <v>0</v>
      </c>
      <c r="K85" s="23">
        <f t="shared" si="11"/>
        <v>830051.01</v>
      </c>
      <c r="L85" s="22">
        <v>0.32586676888888888</v>
      </c>
    </row>
    <row r="86" spans="1:12" ht="15.75" customHeight="1" x14ac:dyDescent="0.25">
      <c r="A86" s="20" t="s">
        <v>519</v>
      </c>
      <c r="B86" s="21">
        <v>0</v>
      </c>
      <c r="C86" s="21">
        <v>163799.42000000001</v>
      </c>
      <c r="D86" s="21">
        <v>694.56</v>
      </c>
      <c r="E86" s="21">
        <v>0</v>
      </c>
      <c r="F86" s="22">
        <v>0</v>
      </c>
      <c r="G86" s="21">
        <f t="shared" si="10"/>
        <v>164493.98000000001</v>
      </c>
      <c r="H86" s="21">
        <v>164493.98000000001</v>
      </c>
      <c r="I86" s="21">
        <v>0</v>
      </c>
      <c r="J86" s="21">
        <v>0</v>
      </c>
      <c r="K86" s="23">
        <f t="shared" si="11"/>
        <v>164493.98000000001</v>
      </c>
      <c r="L86" s="22">
        <v>0</v>
      </c>
    </row>
    <row r="87" spans="1:12" ht="15.75" customHeight="1" x14ac:dyDescent="0.25">
      <c r="A87" s="20" t="s">
        <v>282</v>
      </c>
      <c r="B87" s="21">
        <v>0</v>
      </c>
      <c r="C87" s="21">
        <v>418.18</v>
      </c>
      <c r="D87" s="21">
        <v>332.76</v>
      </c>
      <c r="E87" s="21">
        <v>0</v>
      </c>
      <c r="F87" s="22">
        <v>0</v>
      </c>
      <c r="G87" s="21">
        <f t="shared" si="10"/>
        <v>750.94</v>
      </c>
      <c r="H87" s="21">
        <v>518.94000000000005</v>
      </c>
      <c r="I87" s="21">
        <v>232</v>
      </c>
      <c r="J87" s="21">
        <v>0</v>
      </c>
      <c r="K87" s="23">
        <f t="shared" si="11"/>
        <v>750.94</v>
      </c>
      <c r="L87" s="22">
        <v>0</v>
      </c>
    </row>
    <row r="88" spans="1:12" ht="15.75" customHeight="1" x14ac:dyDescent="0.25">
      <c r="A88" s="28" t="s">
        <v>521</v>
      </c>
      <c r="B88" s="26">
        <f>SUM(B89:B103)</f>
        <v>0</v>
      </c>
      <c r="C88" s="26">
        <f>SUM(C89:C103)</f>
        <v>20139534.879999999</v>
      </c>
      <c r="D88" s="26">
        <f>SUM(D89:D103)</f>
        <v>18598.84</v>
      </c>
      <c r="E88" s="26">
        <f>SUM(E89:E103)</f>
        <v>19673250.960000001</v>
      </c>
      <c r="F88" s="29">
        <v>0.97035058933382567</v>
      </c>
      <c r="G88" s="26">
        <f>SUM(G89:G103)</f>
        <v>484882.75999999978</v>
      </c>
      <c r="H88" s="26">
        <f>SUM(H89:H103)</f>
        <v>439681.7099999999</v>
      </c>
      <c r="I88" s="26">
        <f>SUM(I89:I103)</f>
        <v>87142.68</v>
      </c>
      <c r="J88" s="26">
        <f>SUM(J89:J103)</f>
        <v>44890.28</v>
      </c>
      <c r="K88" s="26">
        <f>SUM(K89:K103)</f>
        <v>481934.10999999993</v>
      </c>
      <c r="L88" s="22">
        <v>0</v>
      </c>
    </row>
    <row r="89" spans="1:12" ht="15.75" customHeight="1" x14ac:dyDescent="0.25">
      <c r="A89" s="20" t="s">
        <v>32</v>
      </c>
      <c r="B89" s="21">
        <v>0</v>
      </c>
      <c r="C89" s="21">
        <v>65310.74</v>
      </c>
      <c r="D89" s="21">
        <v>13.21</v>
      </c>
      <c r="E89" s="21">
        <v>59796.9</v>
      </c>
      <c r="F89" s="22">
        <v>0.84138813378946697</v>
      </c>
      <c r="G89" s="21">
        <f t="shared" ref="G89:G103" si="12">C89+D89-E89</f>
        <v>5527.0499999999956</v>
      </c>
      <c r="H89" s="21">
        <v>5527.05</v>
      </c>
      <c r="I89" s="21">
        <v>0</v>
      </c>
      <c r="J89" s="21">
        <v>0</v>
      </c>
      <c r="K89" s="23">
        <f t="shared" ref="K89:K103" si="13">H89+I89-J89</f>
        <v>5527.05</v>
      </c>
      <c r="L89" s="22">
        <v>0.84138813378946697</v>
      </c>
    </row>
    <row r="90" spans="1:12" s="32" customFormat="1" ht="15.75" customHeight="1" x14ac:dyDescent="0.25">
      <c r="A90" s="20" t="s">
        <v>522</v>
      </c>
      <c r="B90" s="21">
        <v>0</v>
      </c>
      <c r="C90" s="21">
        <v>83622.05</v>
      </c>
      <c r="D90" s="21">
        <v>63.22</v>
      </c>
      <c r="E90" s="21">
        <v>12177.49</v>
      </c>
      <c r="F90" s="22">
        <v>9.6595335799588747E-2</v>
      </c>
      <c r="G90" s="21">
        <f t="shared" si="12"/>
        <v>71507.78</v>
      </c>
      <c r="H90" s="21">
        <v>103196.64</v>
      </c>
      <c r="I90" s="21">
        <v>0</v>
      </c>
      <c r="J90" s="21">
        <f>0.01+31688.85</f>
        <v>31688.859999999997</v>
      </c>
      <c r="K90" s="23">
        <f t="shared" si="13"/>
        <v>71507.78</v>
      </c>
      <c r="L90" s="22">
        <v>9.6595335799588747E-2</v>
      </c>
    </row>
    <row r="91" spans="1:12" s="32" customFormat="1" ht="15.75" customHeight="1" x14ac:dyDescent="0.25">
      <c r="A91" s="20" t="s">
        <v>1</v>
      </c>
      <c r="B91" s="21">
        <v>0</v>
      </c>
      <c r="C91" s="21">
        <v>232887.19</v>
      </c>
      <c r="D91" s="21">
        <v>1.34</v>
      </c>
      <c r="E91" s="21">
        <v>230782</v>
      </c>
      <c r="F91" s="22">
        <v>0.99096047318016933</v>
      </c>
      <c r="G91" s="21">
        <f t="shared" si="12"/>
        <v>2106.5299999999988</v>
      </c>
      <c r="H91" s="21">
        <v>2106.5300000000002</v>
      </c>
      <c r="I91" s="21">
        <v>0</v>
      </c>
      <c r="J91" s="21">
        <v>0</v>
      </c>
      <c r="K91" s="23">
        <f t="shared" si="13"/>
        <v>2106.5300000000002</v>
      </c>
      <c r="L91" s="22">
        <v>0.99096047318016933</v>
      </c>
    </row>
    <row r="92" spans="1:12" s="32" customFormat="1" ht="15.75" customHeight="1" x14ac:dyDescent="0.25">
      <c r="A92" s="20" t="s">
        <v>523</v>
      </c>
      <c r="B92" s="21">
        <v>0</v>
      </c>
      <c r="C92" s="21">
        <v>292086.23</v>
      </c>
      <c r="D92" s="21">
        <v>57.17</v>
      </c>
      <c r="E92" s="21">
        <v>285953</v>
      </c>
      <c r="F92" s="22">
        <v>0.96664604832620837</v>
      </c>
      <c r="G92" s="21">
        <f t="shared" si="12"/>
        <v>6190.3999999999651</v>
      </c>
      <c r="H92" s="21">
        <v>6190.4</v>
      </c>
      <c r="I92" s="21">
        <v>0</v>
      </c>
      <c r="J92" s="21">
        <v>0</v>
      </c>
      <c r="K92" s="23">
        <f t="shared" si="13"/>
        <v>6190.4</v>
      </c>
      <c r="L92" s="22">
        <v>0.96664604832620837</v>
      </c>
    </row>
    <row r="93" spans="1:12" s="32" customFormat="1" ht="15.75" customHeight="1" x14ac:dyDescent="0.25">
      <c r="A93" s="20" t="s">
        <v>524</v>
      </c>
      <c r="B93" s="21">
        <v>0</v>
      </c>
      <c r="C93" s="21">
        <v>461685.78</v>
      </c>
      <c r="D93" s="21">
        <v>21.49</v>
      </c>
      <c r="E93" s="21">
        <v>427320.8</v>
      </c>
      <c r="F93" s="22">
        <v>0.92556630182545363</v>
      </c>
      <c r="G93" s="21">
        <f t="shared" si="12"/>
        <v>34386.47000000003</v>
      </c>
      <c r="H93" s="21">
        <v>34386.47</v>
      </c>
      <c r="I93" s="21">
        <v>0</v>
      </c>
      <c r="J93" s="21">
        <v>0</v>
      </c>
      <c r="K93" s="23">
        <f t="shared" si="13"/>
        <v>34386.47</v>
      </c>
      <c r="L93" s="22">
        <v>0.92556630182545363</v>
      </c>
    </row>
    <row r="94" spans="1:12" s="32" customFormat="1" ht="15.75" customHeight="1" x14ac:dyDescent="0.25">
      <c r="A94" s="20" t="s">
        <v>3</v>
      </c>
      <c r="B94" s="21">
        <v>0</v>
      </c>
      <c r="C94" s="21">
        <v>1067648.07</v>
      </c>
      <c r="D94" s="21">
        <v>83.16</v>
      </c>
      <c r="E94" s="21">
        <v>951864.44</v>
      </c>
      <c r="F94" s="22">
        <v>0.87761476202177247</v>
      </c>
      <c r="G94" s="21">
        <f t="shared" si="12"/>
        <v>115866.79000000004</v>
      </c>
      <c r="H94" s="21">
        <v>115882.51</v>
      </c>
      <c r="I94" s="21"/>
      <c r="J94" s="21">
        <v>15.72</v>
      </c>
      <c r="K94" s="23">
        <f t="shared" si="13"/>
        <v>115866.79</v>
      </c>
      <c r="L94" s="22">
        <v>0.87761476202177247</v>
      </c>
    </row>
    <row r="95" spans="1:12" s="32" customFormat="1" ht="15.75" customHeight="1" x14ac:dyDescent="0.25">
      <c r="A95" s="20" t="s">
        <v>525</v>
      </c>
      <c r="B95" s="21">
        <v>0</v>
      </c>
      <c r="C95" s="21">
        <v>32654.639999999999</v>
      </c>
      <c r="D95" s="21">
        <v>2.02</v>
      </c>
      <c r="E95" s="21">
        <v>29367.71</v>
      </c>
      <c r="F95" s="22">
        <v>0.89934263553357197</v>
      </c>
      <c r="G95" s="21">
        <f t="shared" si="12"/>
        <v>3288.9500000000007</v>
      </c>
      <c r="H95" s="21">
        <v>3288.95</v>
      </c>
      <c r="I95" s="21">
        <v>0</v>
      </c>
      <c r="J95" s="21">
        <v>0</v>
      </c>
      <c r="K95" s="21">
        <f t="shared" si="13"/>
        <v>3288.95</v>
      </c>
      <c r="L95" s="22">
        <v>0.89934263553357197</v>
      </c>
    </row>
    <row r="96" spans="1:12" s="32" customFormat="1" ht="15.75" customHeight="1" x14ac:dyDescent="0.25">
      <c r="A96" s="20" t="s">
        <v>526</v>
      </c>
      <c r="B96" s="21">
        <v>0</v>
      </c>
      <c r="C96" s="21">
        <v>105129.64</v>
      </c>
      <c r="D96" s="21">
        <v>37.67</v>
      </c>
      <c r="E96" s="21">
        <v>45362.21</v>
      </c>
      <c r="F96" s="22">
        <v>0.43148830339379074</v>
      </c>
      <c r="G96" s="21">
        <f t="shared" si="12"/>
        <v>59805.1</v>
      </c>
      <c r="H96" s="21">
        <v>59805.1</v>
      </c>
      <c r="I96" s="21">
        <v>0</v>
      </c>
      <c r="J96" s="21">
        <v>0</v>
      </c>
      <c r="K96" s="23">
        <f t="shared" si="13"/>
        <v>59805.1</v>
      </c>
      <c r="L96" s="22">
        <v>0.43148830339379074</v>
      </c>
    </row>
    <row r="97" spans="1:12" s="32" customFormat="1" ht="15.75" customHeight="1" x14ac:dyDescent="0.25">
      <c r="A97" s="20" t="s">
        <v>527</v>
      </c>
      <c r="B97" s="21">
        <v>0</v>
      </c>
      <c r="C97" s="21">
        <v>116890.97</v>
      </c>
      <c r="D97" s="21">
        <v>13.56</v>
      </c>
      <c r="E97" s="21">
        <v>98832</v>
      </c>
      <c r="F97" s="22">
        <v>0.84550585900690189</v>
      </c>
      <c r="G97" s="21">
        <f t="shared" si="12"/>
        <v>18072.53</v>
      </c>
      <c r="H97" s="21">
        <v>12852.53</v>
      </c>
      <c r="I97" s="21">
        <v>5220</v>
      </c>
      <c r="J97" s="21">
        <v>0</v>
      </c>
      <c r="K97" s="23">
        <f t="shared" si="13"/>
        <v>18072.53</v>
      </c>
      <c r="L97" s="22">
        <v>0.84550585900690189</v>
      </c>
    </row>
    <row r="98" spans="1:12" s="32" customFormat="1" ht="15.75" customHeight="1" x14ac:dyDescent="0.25">
      <c r="A98" s="20" t="s">
        <v>528</v>
      </c>
      <c r="B98" s="21">
        <v>0</v>
      </c>
      <c r="C98" s="21">
        <v>14579.64</v>
      </c>
      <c r="D98" s="21">
        <v>6.85</v>
      </c>
      <c r="E98" s="21">
        <v>3807.5</v>
      </c>
      <c r="F98" s="22">
        <v>0</v>
      </c>
      <c r="G98" s="21">
        <f t="shared" si="12"/>
        <v>10778.99</v>
      </c>
      <c r="H98" s="21">
        <v>10778.99</v>
      </c>
      <c r="I98" s="21">
        <v>0</v>
      </c>
      <c r="J98" s="21">
        <v>0</v>
      </c>
      <c r="K98" s="23">
        <f t="shared" si="13"/>
        <v>10778.99</v>
      </c>
      <c r="L98" s="22">
        <v>0</v>
      </c>
    </row>
    <row r="99" spans="1:12" s="32" customFormat="1" ht="15.75" customHeight="1" x14ac:dyDescent="0.25">
      <c r="A99" s="20" t="s">
        <v>529</v>
      </c>
      <c r="B99" s="21">
        <v>0</v>
      </c>
      <c r="C99" s="21">
        <v>443470.47</v>
      </c>
      <c r="D99" s="21">
        <v>2.4300000000000002</v>
      </c>
      <c r="E99" s="21">
        <v>441562.86</v>
      </c>
      <c r="F99" s="22">
        <v>0.9897792292686366</v>
      </c>
      <c r="G99" s="21">
        <f t="shared" si="12"/>
        <v>1910.039999999979</v>
      </c>
      <c r="H99" s="21">
        <v>1910.04</v>
      </c>
      <c r="I99" s="21">
        <v>0</v>
      </c>
      <c r="J99" s="21">
        <v>0</v>
      </c>
      <c r="K99" s="23">
        <f t="shared" si="13"/>
        <v>1910.04</v>
      </c>
      <c r="L99" s="22">
        <v>0.9897792292686366</v>
      </c>
    </row>
    <row r="100" spans="1:12" ht="15.75" customHeight="1" x14ac:dyDescent="0.25">
      <c r="A100" s="20" t="s">
        <v>530</v>
      </c>
      <c r="B100" s="21">
        <v>0</v>
      </c>
      <c r="C100" s="21">
        <v>10381671.42</v>
      </c>
      <c r="D100" s="21">
        <v>8483.4599999999991</v>
      </c>
      <c r="E100" s="21">
        <v>10378240.210000001</v>
      </c>
      <c r="F100" s="22">
        <v>0.99966949348893963</v>
      </c>
      <c r="G100" s="21">
        <f t="shared" si="12"/>
        <v>11914.669999999925</v>
      </c>
      <c r="H100" s="21">
        <v>5050.79</v>
      </c>
      <c r="I100" s="21">
        <v>16617.580000000002</v>
      </c>
      <c r="J100" s="21">
        <v>13185.7</v>
      </c>
      <c r="K100" s="23">
        <f t="shared" si="13"/>
        <v>8482.6700000000019</v>
      </c>
      <c r="L100" s="22">
        <v>0.99966949348893963</v>
      </c>
    </row>
    <row r="101" spans="1:12" ht="15.75" customHeight="1" x14ac:dyDescent="0.25">
      <c r="A101" s="20" t="s">
        <v>531</v>
      </c>
      <c r="B101" s="21">
        <v>0</v>
      </c>
      <c r="C101" s="21">
        <v>5001090.22</v>
      </c>
      <c r="D101" s="21">
        <v>6734</v>
      </c>
      <c r="E101" s="21">
        <v>5001090.22</v>
      </c>
      <c r="F101" s="22">
        <v>1</v>
      </c>
      <c r="G101" s="21">
        <f t="shared" si="12"/>
        <v>6734</v>
      </c>
      <c r="H101" s="21">
        <v>6733.73</v>
      </c>
      <c r="I101" s="21">
        <v>0.1</v>
      </c>
      <c r="J101" s="21">
        <v>0</v>
      </c>
      <c r="K101" s="23">
        <f t="shared" si="13"/>
        <v>6733.83</v>
      </c>
      <c r="L101" s="22">
        <v>1</v>
      </c>
    </row>
    <row r="102" spans="1:12" ht="15.75" customHeight="1" x14ac:dyDescent="0.25">
      <c r="A102" s="20" t="s">
        <v>2</v>
      </c>
      <c r="B102" s="21">
        <v>0</v>
      </c>
      <c r="C102" s="21">
        <v>1499541.64</v>
      </c>
      <c r="D102" s="21">
        <v>2290.5500000000002</v>
      </c>
      <c r="E102" s="21">
        <v>1428764.82</v>
      </c>
      <c r="F102" s="22">
        <v>0.95280103058692001</v>
      </c>
      <c r="G102" s="21">
        <f t="shared" si="12"/>
        <v>73067.369999999879</v>
      </c>
      <c r="H102" s="21">
        <v>71971.98</v>
      </c>
      <c r="I102" s="21"/>
      <c r="J102" s="21"/>
      <c r="K102" s="23">
        <f t="shared" si="13"/>
        <v>71971.98</v>
      </c>
      <c r="L102" s="22">
        <v>0.95280103058692001</v>
      </c>
    </row>
    <row r="103" spans="1:12" ht="15.75" customHeight="1" x14ac:dyDescent="0.25">
      <c r="A103" s="20" t="s">
        <v>532</v>
      </c>
      <c r="B103" s="21">
        <v>0</v>
      </c>
      <c r="C103" s="21">
        <v>341266.18</v>
      </c>
      <c r="D103" s="21">
        <v>788.71</v>
      </c>
      <c r="E103" s="21">
        <v>278328.8</v>
      </c>
      <c r="F103" s="22">
        <v>0.48920684141628101</v>
      </c>
      <c r="G103" s="21">
        <f t="shared" si="12"/>
        <v>63726.090000000026</v>
      </c>
      <c r="H103" s="21">
        <v>0</v>
      </c>
      <c r="I103" s="21">
        <v>65305</v>
      </c>
      <c r="J103" s="21">
        <v>0</v>
      </c>
      <c r="K103" s="23">
        <f t="shared" si="13"/>
        <v>65305</v>
      </c>
      <c r="L103" s="22">
        <v>0.48920684141628101</v>
      </c>
    </row>
    <row r="104" spans="1:12" ht="15.75" customHeight="1" x14ac:dyDescent="0.25">
      <c r="A104" s="28" t="s">
        <v>533</v>
      </c>
      <c r="B104" s="26">
        <v>0</v>
      </c>
      <c r="C104" s="26">
        <v>2114895.42</v>
      </c>
      <c r="D104" s="26">
        <v>1282.8799999999999</v>
      </c>
      <c r="E104" s="26">
        <f>SUM(E105:E110)</f>
        <v>2110998.0099999998</v>
      </c>
      <c r="F104" s="29">
        <v>0</v>
      </c>
      <c r="G104" s="26">
        <f>SUM(G105:G110)</f>
        <v>8828.0200000002606</v>
      </c>
      <c r="H104" s="26">
        <f>SUM(H105:H110)</f>
        <v>675901.47</v>
      </c>
      <c r="I104" s="26">
        <f>SUM(I105:I110)</f>
        <v>125007.47</v>
      </c>
      <c r="J104" s="26">
        <f>SUM(J105:J110)</f>
        <v>805382.9</v>
      </c>
      <c r="K104" s="26">
        <f>SUM(K105:K110)</f>
        <v>-4473.95999999995</v>
      </c>
      <c r="L104" s="22">
        <v>0</v>
      </c>
    </row>
    <row r="105" spans="1:12" ht="15.75" customHeight="1" x14ac:dyDescent="0.25">
      <c r="A105" s="20" t="s">
        <v>537</v>
      </c>
      <c r="B105" s="21">
        <v>0</v>
      </c>
      <c r="C105" s="21">
        <v>0</v>
      </c>
      <c r="D105" s="21">
        <f>4.6+579.02+136.78+0.3+217.45+462.02+322.68</f>
        <v>1722.85</v>
      </c>
      <c r="E105" s="21">
        <v>0</v>
      </c>
      <c r="F105" s="22">
        <v>0</v>
      </c>
      <c r="G105" s="21">
        <f t="shared" ref="G105:G110" si="14">C105+D105-E105</f>
        <v>1722.85</v>
      </c>
      <c r="H105" s="21">
        <f>1136.26+248229.89+58637.44+99.23+93218.17+3075.81+97547.51</f>
        <v>501944.31</v>
      </c>
      <c r="I105" s="24">
        <f>91583.36+9048+9744+14632.11</f>
        <v>125007.47</v>
      </c>
      <c r="J105" s="21">
        <f>805263.61</f>
        <v>805263.61</v>
      </c>
      <c r="K105" s="23">
        <f t="shared" ref="K105:K110" si="15">H105+I105-J105</f>
        <v>-178311.82999999996</v>
      </c>
      <c r="L105" s="22">
        <v>0</v>
      </c>
    </row>
    <row r="106" spans="1:12" ht="15.75" customHeight="1" x14ac:dyDescent="0.25">
      <c r="A106" s="20" t="s">
        <v>538</v>
      </c>
      <c r="B106" s="21">
        <v>0</v>
      </c>
      <c r="C106" s="21">
        <v>0</v>
      </c>
      <c r="D106" s="21">
        <f>174+267.09</f>
        <v>441.09</v>
      </c>
      <c r="E106" s="21">
        <v>0</v>
      </c>
      <c r="F106" s="22">
        <v>0</v>
      </c>
      <c r="G106" s="21">
        <f t="shared" si="14"/>
        <v>441.09</v>
      </c>
      <c r="H106" s="21">
        <f>114504.19+52601.35</f>
        <v>167105.54</v>
      </c>
      <c r="I106" s="21">
        <v>0</v>
      </c>
      <c r="J106" s="21">
        <v>0</v>
      </c>
      <c r="K106" s="23">
        <f t="shared" si="15"/>
        <v>167105.54</v>
      </c>
      <c r="L106" s="22">
        <v>0</v>
      </c>
    </row>
    <row r="107" spans="1:12" ht="15.75" customHeight="1" x14ac:dyDescent="0.25">
      <c r="A107" s="20" t="s">
        <v>534</v>
      </c>
      <c r="B107" s="21">
        <v>0</v>
      </c>
      <c r="C107" s="21">
        <v>3986.88</v>
      </c>
      <c r="D107" s="21">
        <v>0</v>
      </c>
      <c r="E107" s="21">
        <v>0</v>
      </c>
      <c r="F107" s="22">
        <v>0</v>
      </c>
      <c r="G107" s="21">
        <f t="shared" si="14"/>
        <v>3986.88</v>
      </c>
      <c r="H107" s="21">
        <v>3986.88</v>
      </c>
      <c r="I107" s="21">
        <v>0</v>
      </c>
      <c r="J107" s="21">
        <v>0</v>
      </c>
      <c r="K107" s="23">
        <f t="shared" si="15"/>
        <v>3986.88</v>
      </c>
      <c r="L107" s="22">
        <v>0</v>
      </c>
    </row>
    <row r="108" spans="1:12" s="32" customFormat="1" ht="15.75" customHeight="1" x14ac:dyDescent="0.25">
      <c r="A108" s="20" t="s">
        <v>30</v>
      </c>
      <c r="B108" s="21">
        <v>0</v>
      </c>
      <c r="C108" s="21">
        <v>2110998.54</v>
      </c>
      <c r="D108" s="21">
        <v>0</v>
      </c>
      <c r="E108" s="21">
        <v>2110998.0099999998</v>
      </c>
      <c r="F108" s="22">
        <v>0</v>
      </c>
      <c r="G108" s="21">
        <f t="shared" si="14"/>
        <v>0.53000000026077032</v>
      </c>
      <c r="H108" s="21">
        <v>0</v>
      </c>
      <c r="I108" s="21">
        <v>0</v>
      </c>
      <c r="J108" s="21">
        <v>0</v>
      </c>
      <c r="K108" s="23">
        <f t="shared" si="15"/>
        <v>0</v>
      </c>
      <c r="L108" s="22">
        <v>0</v>
      </c>
    </row>
    <row r="109" spans="1:12" ht="15.75" customHeight="1" x14ac:dyDescent="0.25">
      <c r="A109" s="20" t="s">
        <v>118</v>
      </c>
      <c r="B109" s="21">
        <v>0</v>
      </c>
      <c r="C109" s="21">
        <v>2676.67</v>
      </c>
      <c r="D109" s="21"/>
      <c r="E109" s="21">
        <v>0</v>
      </c>
      <c r="F109" s="22"/>
      <c r="G109" s="21">
        <f t="shared" si="14"/>
        <v>2676.67</v>
      </c>
      <c r="H109" s="21">
        <v>2889.12</v>
      </c>
      <c r="I109" s="21">
        <v>0</v>
      </c>
      <c r="J109" s="21">
        <v>119.29</v>
      </c>
      <c r="K109" s="23">
        <f t="shared" si="15"/>
        <v>2769.83</v>
      </c>
      <c r="L109" s="22">
        <v>0</v>
      </c>
    </row>
    <row r="110" spans="1:12" ht="15.75" customHeight="1" x14ac:dyDescent="0.25">
      <c r="A110" s="20" t="s">
        <v>536</v>
      </c>
      <c r="B110" s="21">
        <v>0</v>
      </c>
      <c r="C110" s="21">
        <v>0</v>
      </c>
      <c r="D110" s="21">
        <v>0</v>
      </c>
      <c r="E110" s="21">
        <v>0</v>
      </c>
      <c r="F110" s="22"/>
      <c r="G110" s="21">
        <f t="shared" si="14"/>
        <v>0</v>
      </c>
      <c r="H110" s="21">
        <v>-24.38</v>
      </c>
      <c r="I110" s="21">
        <v>0</v>
      </c>
      <c r="J110" s="21">
        <v>0</v>
      </c>
      <c r="K110" s="23">
        <f t="shared" si="15"/>
        <v>-24.38</v>
      </c>
      <c r="L110" s="22">
        <v>0</v>
      </c>
    </row>
    <row r="111" spans="1:12" ht="15.75" customHeight="1" x14ac:dyDescent="0.25">
      <c r="A111" s="25" t="s">
        <v>539</v>
      </c>
      <c r="B111" s="26">
        <f>B104+B88+B74+B68</f>
        <v>120482765.16000001</v>
      </c>
      <c r="C111" s="26">
        <f>C104+C88+C74+C68</f>
        <v>83901270.300000012</v>
      </c>
      <c r="D111" s="26">
        <f>D104+D88+D74+D68</f>
        <v>51734.38</v>
      </c>
      <c r="E111" s="26">
        <f>E104+E88+E74+E68</f>
        <v>60381068.459999993</v>
      </c>
      <c r="F111" s="22">
        <v>0.64538180540732015</v>
      </c>
      <c r="G111" s="26">
        <f>G104+G88+G74+G68</f>
        <v>23575583.950000003</v>
      </c>
      <c r="H111" s="26">
        <f>H104+H88+H74+H68</f>
        <v>24545784.379999999</v>
      </c>
      <c r="I111" s="26">
        <f>I104+I88+I74+I68</f>
        <v>639030.68999999994</v>
      </c>
      <c r="J111" s="26">
        <f>J104+J88+J74+J68</f>
        <v>1622340.4500000002</v>
      </c>
      <c r="K111" s="26">
        <f>K104+K88+K74+K68</f>
        <v>23562474.619999997</v>
      </c>
      <c r="L111" s="33"/>
    </row>
    <row r="113" spans="1:15" ht="15.75" customHeight="1" x14ac:dyDescent="0.25">
      <c r="A113" s="73" t="s">
        <v>85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</row>
    <row r="114" spans="1:15" ht="2.2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5" ht="14.25" customHeight="1" x14ac:dyDescent="0.25">
      <c r="A115" s="74" t="s">
        <v>488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1:15" ht="3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5" ht="15.75" customHeight="1" x14ac:dyDescent="0.3">
      <c r="A117" s="75" t="s">
        <v>279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</row>
    <row r="118" spans="1:15" ht="6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5" ht="15.75" customHeight="1" x14ac:dyDescent="0.25">
      <c r="A119" s="9" t="s">
        <v>489</v>
      </c>
      <c r="B119" s="10"/>
      <c r="C119" s="10"/>
      <c r="D119" s="7"/>
      <c r="E119" s="7"/>
      <c r="F119" s="7"/>
      <c r="G119" s="7"/>
      <c r="H119" s="7"/>
      <c r="I119" s="7"/>
      <c r="J119" s="55" t="s">
        <v>541</v>
      </c>
      <c r="K119" s="56"/>
      <c r="L119" s="10"/>
    </row>
    <row r="120" spans="1:15" ht="15.75" customHeight="1" x14ac:dyDescent="0.2">
      <c r="B120" s="12"/>
      <c r="C120" s="12"/>
      <c r="D120" s="12"/>
    </row>
    <row r="121" spans="1:15" ht="15.75" customHeight="1" x14ac:dyDescent="0.25">
      <c r="C121" s="76" t="s">
        <v>491</v>
      </c>
      <c r="D121" s="76"/>
      <c r="E121" s="77"/>
      <c r="F121" s="77"/>
      <c r="G121" s="77"/>
      <c r="H121" s="76" t="s">
        <v>492</v>
      </c>
      <c r="I121" s="76"/>
      <c r="J121" s="76"/>
      <c r="K121" s="76"/>
    </row>
    <row r="122" spans="1:15" ht="15.75" customHeight="1" x14ac:dyDescent="0.25">
      <c r="A122" s="78" t="s">
        <v>493</v>
      </c>
      <c r="B122" s="80" t="s">
        <v>494</v>
      </c>
      <c r="C122" s="80" t="s">
        <v>495</v>
      </c>
      <c r="D122" s="80" t="s">
        <v>496</v>
      </c>
      <c r="E122" s="81" t="s">
        <v>497</v>
      </c>
      <c r="F122" s="81" t="s">
        <v>498</v>
      </c>
      <c r="G122" s="78" t="s">
        <v>499</v>
      </c>
      <c r="H122" s="81" t="s">
        <v>500</v>
      </c>
      <c r="I122" s="81" t="s">
        <v>501</v>
      </c>
      <c r="J122" s="81" t="s">
        <v>502</v>
      </c>
      <c r="K122" s="81" t="s">
        <v>503</v>
      </c>
      <c r="L122" s="13" t="s">
        <v>504</v>
      </c>
    </row>
    <row r="123" spans="1:15" ht="25.5" customHeight="1" x14ac:dyDescent="0.2">
      <c r="A123" s="79"/>
      <c r="B123" s="80"/>
      <c r="C123" s="80"/>
      <c r="D123" s="80"/>
      <c r="E123" s="81"/>
      <c r="F123" s="81"/>
      <c r="G123" s="79"/>
      <c r="H123" s="81"/>
      <c r="I123" s="81"/>
      <c r="J123" s="81"/>
      <c r="K123" s="81"/>
      <c r="L123" s="14" t="s">
        <v>505</v>
      </c>
    </row>
    <row r="124" spans="1:15" ht="15.75" customHeight="1" x14ac:dyDescent="0.25">
      <c r="A124" s="20" t="s">
        <v>507</v>
      </c>
      <c r="B124" s="21">
        <v>5053087.8</v>
      </c>
      <c r="C124" s="21">
        <v>4904617.46</v>
      </c>
      <c r="D124" s="21">
        <v>0</v>
      </c>
      <c r="E124" s="21">
        <v>8217997.2699999996</v>
      </c>
      <c r="F124" s="58">
        <v>0.98822168541027144</v>
      </c>
      <c r="G124" s="21"/>
      <c r="H124" s="23">
        <f>590435.28+2500</f>
        <v>592935.28</v>
      </c>
      <c r="I124" s="21">
        <v>27737.34</v>
      </c>
      <c r="J124" s="26">
        <f>J125</f>
        <v>95189.18</v>
      </c>
      <c r="K124" s="23">
        <f>H124+I124-J124</f>
        <v>525483.43999999994</v>
      </c>
      <c r="L124" s="22">
        <v>0.86849280948571683</v>
      </c>
      <c r="M124" s="19"/>
      <c r="O124" s="27"/>
    </row>
    <row r="125" spans="1:15" ht="15.75" customHeight="1" x14ac:dyDescent="0.25">
      <c r="A125" s="57" t="s">
        <v>507</v>
      </c>
      <c r="B125" s="21">
        <v>5053087.8</v>
      </c>
      <c r="C125" s="21">
        <v>4904617.46</v>
      </c>
      <c r="D125" s="21">
        <v>0</v>
      </c>
      <c r="E125" s="21">
        <v>8230757.2699999996</v>
      </c>
      <c r="F125" s="58">
        <v>0.98822168541027144</v>
      </c>
      <c r="G125" s="21"/>
      <c r="H125" s="23">
        <f>590435.28+2500</f>
        <v>592935.28</v>
      </c>
      <c r="I125" s="21">
        <v>27737.34</v>
      </c>
      <c r="J125" s="21">
        <f>19929.18+75260</f>
        <v>95189.18</v>
      </c>
      <c r="K125" s="23">
        <f>H125+I125-J125</f>
        <v>525483.43999999994</v>
      </c>
      <c r="L125" s="58">
        <v>0.86849280948571683</v>
      </c>
      <c r="M125" s="59"/>
    </row>
    <row r="126" spans="1:15" ht="15.75" customHeight="1" x14ac:dyDescent="0.25">
      <c r="A126" s="57" t="s">
        <v>508</v>
      </c>
      <c r="B126" s="21">
        <v>6139879.4000000004</v>
      </c>
      <c r="C126" s="21">
        <v>3316711.53</v>
      </c>
      <c r="D126" s="21">
        <v>0</v>
      </c>
      <c r="E126" s="21">
        <v>0</v>
      </c>
      <c r="F126" s="58">
        <v>0</v>
      </c>
      <c r="G126" s="21"/>
      <c r="H126" s="21">
        <v>0</v>
      </c>
      <c r="I126" s="21">
        <v>0</v>
      </c>
      <c r="J126" s="21">
        <v>0</v>
      </c>
      <c r="K126" s="23">
        <v>0</v>
      </c>
      <c r="L126" s="58">
        <v>0</v>
      </c>
      <c r="M126" s="59"/>
    </row>
    <row r="127" spans="1:15" ht="15.75" customHeight="1" x14ac:dyDescent="0.25">
      <c r="A127" s="57" t="s">
        <v>509</v>
      </c>
      <c r="B127" s="21">
        <v>239196</v>
      </c>
      <c r="C127" s="21">
        <v>49559.61</v>
      </c>
      <c r="D127" s="21">
        <v>0</v>
      </c>
      <c r="E127" s="21">
        <v>0</v>
      </c>
      <c r="F127" s="58">
        <v>0</v>
      </c>
      <c r="G127" s="21"/>
      <c r="H127" s="21">
        <v>0</v>
      </c>
      <c r="I127" s="21">
        <v>0</v>
      </c>
      <c r="J127" s="21">
        <v>0</v>
      </c>
      <c r="K127" s="23">
        <v>0</v>
      </c>
      <c r="L127" s="58">
        <v>0</v>
      </c>
      <c r="M127" s="59"/>
    </row>
    <row r="128" spans="1:15" ht="15.75" customHeight="1" x14ac:dyDescent="0.25">
      <c r="A128" s="57" t="s">
        <v>0</v>
      </c>
      <c r="B128" s="21">
        <v>1495663</v>
      </c>
      <c r="C128" s="21">
        <v>469463.89</v>
      </c>
      <c r="D128" s="21">
        <v>0</v>
      </c>
      <c r="E128" s="21">
        <v>0</v>
      </c>
      <c r="F128" s="58">
        <v>0</v>
      </c>
      <c r="G128" s="21"/>
      <c r="H128" s="21">
        <v>0</v>
      </c>
      <c r="I128" s="21">
        <v>0</v>
      </c>
      <c r="J128" s="21">
        <v>0</v>
      </c>
      <c r="K128" s="23">
        <v>0</v>
      </c>
      <c r="L128" s="58">
        <v>0</v>
      </c>
      <c r="M128" s="59"/>
    </row>
    <row r="129" spans="1:15" ht="15.75" customHeight="1" x14ac:dyDescent="0.25">
      <c r="A129" s="57" t="s">
        <v>510</v>
      </c>
      <c r="B129" s="21">
        <v>0</v>
      </c>
      <c r="C129" s="21">
        <v>0</v>
      </c>
      <c r="D129" s="21">
        <v>0</v>
      </c>
      <c r="E129" s="21">
        <v>0</v>
      </c>
      <c r="F129" s="58">
        <v>0</v>
      </c>
      <c r="G129" s="21"/>
      <c r="H129" s="21">
        <v>0</v>
      </c>
      <c r="I129" s="21">
        <v>0</v>
      </c>
      <c r="J129" s="21">
        <v>0</v>
      </c>
      <c r="K129" s="23">
        <v>0</v>
      </c>
      <c r="L129" s="58">
        <v>0</v>
      </c>
      <c r="M129" s="59"/>
    </row>
    <row r="130" spans="1:15" ht="15.75" customHeight="1" x14ac:dyDescent="0.25">
      <c r="A130" s="60" t="s">
        <v>279</v>
      </c>
      <c r="B130" s="26">
        <f>SUM(B131:B143)</f>
        <v>107554938.96000001</v>
      </c>
      <c r="C130" s="26">
        <f>SUM(C131:C144)</f>
        <v>64117106.649999999</v>
      </c>
      <c r="D130" s="26">
        <f>SUM(D131:D144)</f>
        <v>46298.649999999994</v>
      </c>
      <c r="E130" s="26">
        <f>SUM(E131:E144)</f>
        <v>39657143.769999996</v>
      </c>
      <c r="F130" s="61">
        <v>0.48368026059456504</v>
      </c>
      <c r="G130" s="26">
        <f>SUM(G131:G144)</f>
        <v>24506261.530000005</v>
      </c>
      <c r="H130" s="26">
        <f>SUM(H131:H144)</f>
        <v>23647958.66</v>
      </c>
      <c r="I130" s="26">
        <f>SUM(I131:I144)</f>
        <v>1107363.8699999999</v>
      </c>
      <c r="J130" s="26">
        <f>SUM(J131:J144)</f>
        <v>252061.25</v>
      </c>
      <c r="K130" s="26">
        <f>SUM(K131:K144)</f>
        <v>24503261.279999997</v>
      </c>
      <c r="L130" s="58">
        <v>0.14034842031395633</v>
      </c>
      <c r="M130" s="59"/>
    </row>
    <row r="131" spans="1:15" ht="15.75" customHeight="1" x14ac:dyDescent="0.25">
      <c r="A131" s="57" t="s">
        <v>511</v>
      </c>
      <c r="B131" s="21">
        <v>35851524</v>
      </c>
      <c r="C131" s="21">
        <v>23357251.760000002</v>
      </c>
      <c r="D131" s="21">
        <v>15093.97</v>
      </c>
      <c r="E131" s="21">
        <v>17060156.140000001</v>
      </c>
      <c r="F131" s="58">
        <v>0.65274813821107314</v>
      </c>
      <c r="G131" s="21">
        <f t="shared" ref="G131:G144" si="16">C131+D131-E131</f>
        <v>6312189.5899999999</v>
      </c>
      <c r="H131" s="21">
        <v>5976950.29</v>
      </c>
      <c r="I131" s="21">
        <f>57700.6+455254.01</f>
        <v>512954.61</v>
      </c>
      <c r="J131" s="21">
        <f>158507.41+19207.91</f>
        <v>177715.32</v>
      </c>
      <c r="K131" s="23">
        <f t="shared" ref="K131:K144" si="17">H131+I131-J131</f>
        <v>6312189.5800000001</v>
      </c>
      <c r="L131" s="58">
        <v>0.19665354365409962</v>
      </c>
      <c r="M131" s="59"/>
    </row>
    <row r="132" spans="1:15" ht="15.75" customHeight="1" x14ac:dyDescent="0.25">
      <c r="A132" s="57" t="s">
        <v>280</v>
      </c>
      <c r="B132" s="21">
        <v>14433594</v>
      </c>
      <c r="C132" s="21">
        <v>7909253.7400000002</v>
      </c>
      <c r="D132" s="21">
        <v>3137.91</v>
      </c>
      <c r="E132" s="21">
        <v>6645593.79</v>
      </c>
      <c r="F132" s="58">
        <v>0.77548636708284058</v>
      </c>
      <c r="G132" s="21">
        <f t="shared" si="16"/>
        <v>1266797.8600000003</v>
      </c>
      <c r="H132" s="21">
        <v>1293995.98</v>
      </c>
      <c r="I132" s="21">
        <v>0</v>
      </c>
      <c r="J132" s="21">
        <f>18586.12+11612+0.24</f>
        <v>30198.36</v>
      </c>
      <c r="K132" s="23">
        <f t="shared" si="17"/>
        <v>1263797.6199999999</v>
      </c>
      <c r="L132" s="58">
        <v>0.20628148332286472</v>
      </c>
      <c r="M132" s="69"/>
    </row>
    <row r="133" spans="1:15" ht="15.75" customHeight="1" x14ac:dyDescent="0.25">
      <c r="A133" s="57" t="s">
        <v>512</v>
      </c>
      <c r="B133" s="21">
        <v>1602909.96</v>
      </c>
      <c r="C133" s="21">
        <v>776571.66</v>
      </c>
      <c r="D133" s="21">
        <v>879.85</v>
      </c>
      <c r="E133" s="21">
        <v>318641.58</v>
      </c>
      <c r="F133" s="58">
        <v>0.66918591092270696</v>
      </c>
      <c r="G133" s="21">
        <f t="shared" si="16"/>
        <v>458809.93</v>
      </c>
      <c r="H133" s="21">
        <v>459034.93</v>
      </c>
      <c r="I133" s="21">
        <v>0</v>
      </c>
      <c r="J133" s="21">
        <f>225</f>
        <v>225</v>
      </c>
      <c r="K133" s="23">
        <f t="shared" si="17"/>
        <v>458809.93</v>
      </c>
      <c r="L133" s="58">
        <v>0.14620006478716996</v>
      </c>
      <c r="M133" s="59"/>
    </row>
    <row r="134" spans="1:15" ht="15.75" customHeight="1" x14ac:dyDescent="0.25">
      <c r="A134" s="57" t="s">
        <v>513</v>
      </c>
      <c r="B134" s="21">
        <v>52787</v>
      </c>
      <c r="C134" s="21">
        <v>32766</v>
      </c>
      <c r="D134" s="21">
        <v>231.28</v>
      </c>
      <c r="E134" s="21">
        <v>16676.400000000001</v>
      </c>
      <c r="F134" s="58">
        <v>0.65848745650979679</v>
      </c>
      <c r="G134" s="21">
        <f t="shared" si="16"/>
        <v>16320.879999999997</v>
      </c>
      <c r="H134" s="21">
        <v>16320.88</v>
      </c>
      <c r="I134" s="21">
        <v>0</v>
      </c>
      <c r="J134" s="21">
        <v>0</v>
      </c>
      <c r="K134" s="23">
        <f t="shared" si="17"/>
        <v>16320.88</v>
      </c>
      <c r="L134" s="58">
        <v>0.20436849982003144</v>
      </c>
      <c r="M134" s="59"/>
    </row>
    <row r="135" spans="1:15" ht="15.75" customHeight="1" x14ac:dyDescent="0.25">
      <c r="A135" s="57" t="s">
        <v>281</v>
      </c>
      <c r="B135" s="21">
        <v>318062</v>
      </c>
      <c r="C135" s="21">
        <v>297646.09000000003</v>
      </c>
      <c r="D135" s="21">
        <v>1300.6600000000001</v>
      </c>
      <c r="E135" s="21">
        <v>180027.07</v>
      </c>
      <c r="F135" s="58">
        <v>0.15760888777009341</v>
      </c>
      <c r="G135" s="21">
        <f t="shared" si="16"/>
        <v>118919.67999999999</v>
      </c>
      <c r="H135" s="21">
        <v>118919.67999999999</v>
      </c>
      <c r="I135" s="21">
        <v>0</v>
      </c>
      <c r="J135" s="21">
        <v>0</v>
      </c>
      <c r="K135" s="23">
        <f t="shared" si="17"/>
        <v>118919.67999999999</v>
      </c>
      <c r="L135" s="58">
        <v>8.1023511139337617E-2</v>
      </c>
      <c r="M135" s="59"/>
    </row>
    <row r="136" spans="1:15" ht="15.75" customHeight="1" x14ac:dyDescent="0.25">
      <c r="A136" s="57" t="s">
        <v>514</v>
      </c>
      <c r="B136" s="21">
        <v>551871</v>
      </c>
      <c r="C136" s="21">
        <v>399435.98</v>
      </c>
      <c r="D136" s="21">
        <v>591.28</v>
      </c>
      <c r="E136" s="21">
        <v>280770.01</v>
      </c>
      <c r="F136" s="58">
        <v>0.16224571856199405</v>
      </c>
      <c r="G136" s="21">
        <f t="shared" si="16"/>
        <v>119257.25</v>
      </c>
      <c r="H136" s="21">
        <v>131069.26</v>
      </c>
      <c r="I136" s="21">
        <v>0</v>
      </c>
      <c r="J136" s="21">
        <v>11812.01</v>
      </c>
      <c r="K136" s="23">
        <f t="shared" si="17"/>
        <v>119257.25</v>
      </c>
      <c r="L136" s="58">
        <v>5.9702068055759401E-2</v>
      </c>
      <c r="M136" s="69"/>
      <c r="O136" s="31"/>
    </row>
    <row r="137" spans="1:15" ht="15.75" customHeight="1" x14ac:dyDescent="0.25">
      <c r="A137" s="57" t="s">
        <v>515</v>
      </c>
      <c r="B137" s="21">
        <v>1354775</v>
      </c>
      <c r="C137" s="21">
        <v>594256.54</v>
      </c>
      <c r="D137" s="21">
        <v>1124.02</v>
      </c>
      <c r="E137" s="21">
        <v>395027.13</v>
      </c>
      <c r="F137" s="58">
        <v>0.28515602656701017</v>
      </c>
      <c r="G137" s="21">
        <f t="shared" si="16"/>
        <v>200353.43000000005</v>
      </c>
      <c r="H137" s="21">
        <v>196943.43</v>
      </c>
      <c r="I137" s="21">
        <v>3410</v>
      </c>
      <c r="J137" s="21">
        <v>0</v>
      </c>
      <c r="K137" s="23">
        <f t="shared" si="17"/>
        <v>200353.43</v>
      </c>
      <c r="L137" s="58">
        <v>6.0754044029451386E-2</v>
      </c>
      <c r="M137" s="59"/>
    </row>
    <row r="138" spans="1:15" s="32" customFormat="1" ht="15.75" customHeight="1" x14ac:dyDescent="0.25">
      <c r="A138" s="57" t="s">
        <v>516</v>
      </c>
      <c r="B138" s="21">
        <v>1119700</v>
      </c>
      <c r="C138" s="21">
        <v>536256.15</v>
      </c>
      <c r="D138" s="21">
        <v>1097.5</v>
      </c>
      <c r="E138" s="21">
        <v>361563.22</v>
      </c>
      <c r="F138" s="58">
        <v>0</v>
      </c>
      <c r="G138" s="21">
        <f t="shared" si="16"/>
        <v>175790.43000000005</v>
      </c>
      <c r="H138" s="21">
        <v>175790.43</v>
      </c>
      <c r="I138" s="21">
        <v>0</v>
      </c>
      <c r="J138" s="21">
        <v>0</v>
      </c>
      <c r="K138" s="23">
        <f t="shared" si="17"/>
        <v>175790.43</v>
      </c>
      <c r="L138" s="58">
        <v>0</v>
      </c>
      <c r="M138" s="59"/>
    </row>
    <row r="139" spans="1:15" ht="15.75" customHeight="1" x14ac:dyDescent="0.25">
      <c r="A139" s="57" t="s">
        <v>517</v>
      </c>
      <c r="B139" s="21">
        <v>17480619</v>
      </c>
      <c r="C139" s="21">
        <v>10374066</v>
      </c>
      <c r="D139" s="21">
        <v>11682.15</v>
      </c>
      <c r="E139" s="21">
        <v>0</v>
      </c>
      <c r="F139" s="58">
        <v>0</v>
      </c>
      <c r="G139" s="21">
        <f t="shared" si="16"/>
        <v>10385748.15</v>
      </c>
      <c r="H139" s="21">
        <v>9812213.7899999991</v>
      </c>
      <c r="I139" s="21">
        <v>573534.36</v>
      </c>
      <c r="J139" s="21">
        <v>0</v>
      </c>
      <c r="K139" s="23">
        <f t="shared" si="17"/>
        <v>10385748.149999999</v>
      </c>
      <c r="L139" s="58">
        <v>0</v>
      </c>
      <c r="M139" s="59"/>
    </row>
    <row r="140" spans="1:15" ht="15.75" customHeight="1" x14ac:dyDescent="0.25">
      <c r="A140" s="57" t="s">
        <v>518</v>
      </c>
      <c r="B140" s="21">
        <v>32539097</v>
      </c>
      <c r="C140" s="21">
        <v>16837290</v>
      </c>
      <c r="D140" s="21">
        <v>8516.92</v>
      </c>
      <c r="E140" s="21">
        <v>12711655.93</v>
      </c>
      <c r="F140" s="58">
        <v>0.46897014780882196</v>
      </c>
      <c r="G140" s="21">
        <f t="shared" si="16"/>
        <v>4134150.9900000021</v>
      </c>
      <c r="H140" s="21">
        <v>4149028.65</v>
      </c>
      <c r="I140" s="21">
        <v>17232.900000000001</v>
      </c>
      <c r="J140" s="21">
        <f>30336.88+1773.68</f>
        <v>32110.560000000001</v>
      </c>
      <c r="K140" s="23">
        <f t="shared" si="17"/>
        <v>4134150.9899999998</v>
      </c>
      <c r="L140" s="58">
        <v>0.12133382773344939</v>
      </c>
      <c r="M140" s="59"/>
    </row>
    <row r="141" spans="1:15" ht="15.75" customHeight="1" x14ac:dyDescent="0.25">
      <c r="A141" s="57" t="s">
        <v>520</v>
      </c>
      <c r="B141" s="21">
        <v>2250000</v>
      </c>
      <c r="C141" s="21">
        <v>2221184.09</v>
      </c>
      <c r="D141" s="21">
        <v>1523.89</v>
      </c>
      <c r="E141" s="21">
        <v>1643298.79</v>
      </c>
      <c r="F141" s="58">
        <v>0.46968338513290736</v>
      </c>
      <c r="G141" s="21">
        <f t="shared" si="16"/>
        <v>579409.18999999994</v>
      </c>
      <c r="H141" s="21">
        <v>579409.18999999994</v>
      </c>
      <c r="I141" s="21">
        <v>0</v>
      </c>
      <c r="J141" s="21">
        <v>0</v>
      </c>
      <c r="K141" s="23">
        <f t="shared" si="17"/>
        <v>579409.18999999994</v>
      </c>
      <c r="L141" s="58">
        <v>0.32586676888888888</v>
      </c>
      <c r="M141" s="59"/>
    </row>
    <row r="142" spans="1:15" ht="15.75" customHeight="1" x14ac:dyDescent="0.25">
      <c r="A142" s="57" t="s">
        <v>519</v>
      </c>
      <c r="B142" s="21">
        <v>0</v>
      </c>
      <c r="C142" s="21">
        <v>244193.91</v>
      </c>
      <c r="D142" s="21">
        <v>786.46</v>
      </c>
      <c r="E142" s="21">
        <v>43733.71</v>
      </c>
      <c r="F142" s="58">
        <v>0</v>
      </c>
      <c r="G142" s="21">
        <f t="shared" si="16"/>
        <v>201246.66</v>
      </c>
      <c r="H142" s="21">
        <v>201246.66</v>
      </c>
      <c r="I142" s="21">
        <v>0</v>
      </c>
      <c r="J142" s="21">
        <v>0</v>
      </c>
      <c r="K142" s="23">
        <f t="shared" si="17"/>
        <v>201246.66</v>
      </c>
      <c r="L142" s="58">
        <v>0</v>
      </c>
      <c r="M142" s="59"/>
    </row>
    <row r="143" spans="1:15" ht="15.75" customHeight="1" x14ac:dyDescent="0.25">
      <c r="A143" s="57" t="s">
        <v>282</v>
      </c>
      <c r="B143" s="21">
        <v>0</v>
      </c>
      <c r="C143" s="21">
        <v>418.18</v>
      </c>
      <c r="D143" s="21">
        <v>332.76</v>
      </c>
      <c r="E143" s="21">
        <v>0</v>
      </c>
      <c r="F143" s="58">
        <v>0</v>
      </c>
      <c r="G143" s="21">
        <f t="shared" si="16"/>
        <v>750.94</v>
      </c>
      <c r="H143" s="21">
        <v>750.94</v>
      </c>
      <c r="I143" s="21">
        <v>0</v>
      </c>
      <c r="J143" s="21">
        <v>0</v>
      </c>
      <c r="K143" s="23">
        <f t="shared" si="17"/>
        <v>750.94</v>
      </c>
      <c r="L143" s="58">
        <v>0</v>
      </c>
      <c r="M143" s="59"/>
    </row>
    <row r="144" spans="1:15" ht="15.75" customHeight="1" x14ac:dyDescent="0.25">
      <c r="A144" s="57" t="s">
        <v>542</v>
      </c>
      <c r="B144" s="21"/>
      <c r="C144" s="21">
        <v>536516.55000000005</v>
      </c>
      <c r="D144" s="21"/>
      <c r="E144" s="21">
        <v>0</v>
      </c>
      <c r="F144" s="58"/>
      <c r="G144" s="21">
        <f t="shared" si="16"/>
        <v>536516.55000000005</v>
      </c>
      <c r="H144" s="21">
        <v>536284.55000000005</v>
      </c>
      <c r="I144" s="21">
        <v>232</v>
      </c>
      <c r="J144" s="21"/>
      <c r="K144" s="23">
        <f t="shared" si="17"/>
        <v>536516.55000000005</v>
      </c>
      <c r="L144" s="58">
        <v>0</v>
      </c>
      <c r="M144" s="59"/>
    </row>
    <row r="145" spans="1:13" ht="15.75" customHeight="1" x14ac:dyDescent="0.25">
      <c r="A145" s="60" t="s">
        <v>521</v>
      </c>
      <c r="B145" s="26">
        <f>SUM(B146:B160)</f>
        <v>0</v>
      </c>
      <c r="C145" s="26">
        <f>SUM(C146:C160)</f>
        <v>20139534.879999999</v>
      </c>
      <c r="D145" s="26">
        <f>SUM(D146:D160)</f>
        <v>18658.530000000002</v>
      </c>
      <c r="E145" s="26">
        <f>SUM(E146:E160)</f>
        <v>19776492.010000002</v>
      </c>
      <c r="F145" s="61">
        <v>0.97035058933382567</v>
      </c>
      <c r="G145" s="26">
        <f>SUM(G146:G160)</f>
        <v>381701.39999999822</v>
      </c>
      <c r="H145" s="26">
        <f>SUM(H146:H160)</f>
        <v>404071.85</v>
      </c>
      <c r="I145" s="26">
        <f>SUM(I146:I160)</f>
        <v>21837.68</v>
      </c>
      <c r="J145" s="26">
        <f>SUM(J146:J160)</f>
        <v>47130.57</v>
      </c>
      <c r="K145" s="26">
        <f>SUM(K146:K160)</f>
        <v>378778.95999999996</v>
      </c>
      <c r="L145" s="58">
        <v>0</v>
      </c>
      <c r="M145" s="59"/>
    </row>
    <row r="146" spans="1:13" ht="15.75" customHeight="1" x14ac:dyDescent="0.25">
      <c r="A146" s="57" t="s">
        <v>32</v>
      </c>
      <c r="B146" s="21">
        <v>0</v>
      </c>
      <c r="C146" s="21">
        <v>65310.74</v>
      </c>
      <c r="D146" s="21">
        <v>0</v>
      </c>
      <c r="E146" s="21">
        <v>62932.25</v>
      </c>
      <c r="F146" s="58">
        <v>0.84138813378946697</v>
      </c>
      <c r="G146" s="21">
        <f t="shared" ref="G146:G160" si="18">C146+D146-E146</f>
        <v>2378.489999999998</v>
      </c>
      <c r="H146" s="21">
        <v>2404.79</v>
      </c>
      <c r="I146" s="21">
        <v>0</v>
      </c>
      <c r="J146" s="21">
        <v>0</v>
      </c>
      <c r="K146" s="23">
        <f t="shared" ref="K146:K160" si="19">H146+I146-J146</f>
        <v>2404.79</v>
      </c>
      <c r="L146" s="58">
        <v>0.84138813378946697</v>
      </c>
      <c r="M146" s="59"/>
    </row>
    <row r="147" spans="1:13" s="32" customFormat="1" ht="15.75" customHeight="1" x14ac:dyDescent="0.25">
      <c r="A147" s="57" t="s">
        <v>522</v>
      </c>
      <c r="B147" s="21">
        <v>0</v>
      </c>
      <c r="C147" s="21">
        <v>83622.05</v>
      </c>
      <c r="D147" s="21">
        <v>0</v>
      </c>
      <c r="E147" s="21">
        <v>16377.5</v>
      </c>
      <c r="F147" s="58">
        <v>9.6595335799588747E-2</v>
      </c>
      <c r="G147" s="21">
        <f t="shared" si="18"/>
        <v>67244.55</v>
      </c>
      <c r="H147" s="21">
        <v>98933.41</v>
      </c>
      <c r="I147" s="21">
        <v>0</v>
      </c>
      <c r="J147" s="21">
        <f>0.01+31688.85</f>
        <v>31688.859999999997</v>
      </c>
      <c r="K147" s="23">
        <f t="shared" si="19"/>
        <v>67244.55</v>
      </c>
      <c r="L147" s="58">
        <v>9.6595335799588747E-2</v>
      </c>
      <c r="M147" s="59"/>
    </row>
    <row r="148" spans="1:13" s="32" customFormat="1" ht="15.75" customHeight="1" x14ac:dyDescent="0.25">
      <c r="A148" s="57" t="s">
        <v>1</v>
      </c>
      <c r="B148" s="21">
        <v>0</v>
      </c>
      <c r="C148" s="21">
        <v>232887.19</v>
      </c>
      <c r="D148" s="21">
        <v>1.36</v>
      </c>
      <c r="E148" s="21">
        <v>230782</v>
      </c>
      <c r="F148" s="58">
        <v>0.99096047318016933</v>
      </c>
      <c r="G148" s="21">
        <f t="shared" si="18"/>
        <v>2106.5499999999884</v>
      </c>
      <c r="H148" s="21">
        <v>2106.5500000000002</v>
      </c>
      <c r="I148" s="21">
        <v>0</v>
      </c>
      <c r="J148" s="21">
        <v>0</v>
      </c>
      <c r="K148" s="23">
        <f t="shared" si="19"/>
        <v>2106.5500000000002</v>
      </c>
      <c r="L148" s="58">
        <v>0.99096047318016933</v>
      </c>
      <c r="M148" s="59"/>
    </row>
    <row r="149" spans="1:13" s="32" customFormat="1" ht="15.75" customHeight="1" x14ac:dyDescent="0.25">
      <c r="A149" s="57" t="s">
        <v>523</v>
      </c>
      <c r="B149" s="21">
        <v>0</v>
      </c>
      <c r="C149" s="21">
        <v>292086.23</v>
      </c>
      <c r="D149" s="21">
        <v>0</v>
      </c>
      <c r="E149" s="21">
        <v>287084</v>
      </c>
      <c r="F149" s="58">
        <v>0.96664604832620837</v>
      </c>
      <c r="G149" s="21">
        <f t="shared" si="18"/>
        <v>5002.2299999999814</v>
      </c>
      <c r="H149" s="21">
        <v>5002.2299999999996</v>
      </c>
      <c r="I149" s="21">
        <v>0</v>
      </c>
      <c r="J149" s="21">
        <v>0</v>
      </c>
      <c r="K149" s="23">
        <f t="shared" si="19"/>
        <v>5002.2299999999996</v>
      </c>
      <c r="L149" s="58">
        <v>0.96664604832620837</v>
      </c>
      <c r="M149" s="59"/>
    </row>
    <row r="150" spans="1:13" s="32" customFormat="1" ht="15.75" customHeight="1" x14ac:dyDescent="0.25">
      <c r="A150" s="57" t="s">
        <v>524</v>
      </c>
      <c r="B150" s="21">
        <v>0</v>
      </c>
      <c r="C150" s="21">
        <v>461685.78</v>
      </c>
      <c r="D150" s="21">
        <v>43.7</v>
      </c>
      <c r="E150" s="21">
        <v>429089.8</v>
      </c>
      <c r="F150" s="58">
        <v>0.92556630182545363</v>
      </c>
      <c r="G150" s="21">
        <f t="shared" si="18"/>
        <v>32639.680000000051</v>
      </c>
      <c r="H150" s="21">
        <v>32639.68</v>
      </c>
      <c r="I150" s="21">
        <v>0</v>
      </c>
      <c r="J150" s="21">
        <v>0</v>
      </c>
      <c r="K150" s="23">
        <f t="shared" si="19"/>
        <v>32639.68</v>
      </c>
      <c r="L150" s="58">
        <v>0.92556630182545363</v>
      </c>
      <c r="M150" s="59"/>
    </row>
    <row r="151" spans="1:13" s="32" customFormat="1" ht="15.75" customHeight="1" x14ac:dyDescent="0.25">
      <c r="A151" s="57" t="s">
        <v>3</v>
      </c>
      <c r="B151" s="21">
        <v>0</v>
      </c>
      <c r="C151" s="21">
        <v>1067648.07</v>
      </c>
      <c r="D151" s="21">
        <v>161.47999999999999</v>
      </c>
      <c r="E151" s="21">
        <v>969643.32</v>
      </c>
      <c r="F151" s="58">
        <v>0.87761476202177247</v>
      </c>
      <c r="G151" s="21">
        <f t="shared" si="18"/>
        <v>98166.230000000098</v>
      </c>
      <c r="H151" s="21">
        <v>100422.25</v>
      </c>
      <c r="I151" s="21"/>
      <c r="J151" s="21">
        <v>2256.02</v>
      </c>
      <c r="K151" s="23">
        <f t="shared" si="19"/>
        <v>98166.23</v>
      </c>
      <c r="L151" s="58">
        <v>0.87761476202177247</v>
      </c>
      <c r="M151" s="59"/>
    </row>
    <row r="152" spans="1:13" s="32" customFormat="1" ht="15.75" customHeight="1" x14ac:dyDescent="0.25">
      <c r="A152" s="57" t="s">
        <v>525</v>
      </c>
      <c r="B152" s="21">
        <v>0</v>
      </c>
      <c r="C152" s="21">
        <v>32654.639999999999</v>
      </c>
      <c r="D152" s="21">
        <v>2.12</v>
      </c>
      <c r="E152" s="21">
        <v>29367.71</v>
      </c>
      <c r="F152" s="58">
        <v>0.89934263553357197</v>
      </c>
      <c r="G152" s="21">
        <f t="shared" si="18"/>
        <v>3289.0499999999993</v>
      </c>
      <c r="H152" s="21">
        <v>3288.95</v>
      </c>
      <c r="I152" s="21">
        <v>0</v>
      </c>
      <c r="J152" s="21">
        <v>0</v>
      </c>
      <c r="K152" s="21">
        <f t="shared" si="19"/>
        <v>3288.95</v>
      </c>
      <c r="L152" s="58">
        <v>0.89934263553357197</v>
      </c>
      <c r="M152" s="59"/>
    </row>
    <row r="153" spans="1:13" s="32" customFormat="1" ht="15.75" customHeight="1" x14ac:dyDescent="0.25">
      <c r="A153" s="57" t="s">
        <v>526</v>
      </c>
      <c r="B153" s="21">
        <v>0</v>
      </c>
      <c r="C153" s="21">
        <v>105129.64</v>
      </c>
      <c r="D153" s="21">
        <v>38.619999999999997</v>
      </c>
      <c r="E153" s="21">
        <v>68562.210000000006</v>
      </c>
      <c r="F153" s="58">
        <v>0.43148830339379074</v>
      </c>
      <c r="G153" s="21">
        <f t="shared" si="18"/>
        <v>36606.049999999988</v>
      </c>
      <c r="H153" s="21">
        <v>36606.050000000003</v>
      </c>
      <c r="I153" s="21">
        <v>0</v>
      </c>
      <c r="J153" s="21">
        <v>0</v>
      </c>
      <c r="K153" s="23">
        <f t="shared" si="19"/>
        <v>36606.050000000003</v>
      </c>
      <c r="L153" s="58">
        <v>0.43148830339379074</v>
      </c>
      <c r="M153" s="59"/>
    </row>
    <row r="154" spans="1:13" s="32" customFormat="1" ht="15.75" customHeight="1" x14ac:dyDescent="0.25">
      <c r="A154" s="57" t="s">
        <v>527</v>
      </c>
      <c r="B154" s="21">
        <v>0</v>
      </c>
      <c r="C154" s="21">
        <v>116890.97</v>
      </c>
      <c r="D154" s="21">
        <v>24.25</v>
      </c>
      <c r="E154" s="21">
        <v>100832</v>
      </c>
      <c r="F154" s="58">
        <v>0.84550585900690189</v>
      </c>
      <c r="G154" s="21">
        <f t="shared" si="18"/>
        <v>16083.220000000001</v>
      </c>
      <c r="H154" s="21">
        <v>10863.22</v>
      </c>
      <c r="I154" s="21">
        <v>5220</v>
      </c>
      <c r="J154" s="21">
        <v>0</v>
      </c>
      <c r="K154" s="23">
        <f t="shared" si="19"/>
        <v>16083.22</v>
      </c>
      <c r="L154" s="58">
        <v>0.84550585900690189</v>
      </c>
      <c r="M154" s="59"/>
    </row>
    <row r="155" spans="1:13" s="32" customFormat="1" ht="15.75" customHeight="1" x14ac:dyDescent="0.25">
      <c r="A155" s="57" t="s">
        <v>528</v>
      </c>
      <c r="B155" s="21">
        <v>0</v>
      </c>
      <c r="C155" s="21">
        <v>14579.64</v>
      </c>
      <c r="D155" s="21">
        <v>6.27</v>
      </c>
      <c r="E155" s="21">
        <v>4533.5</v>
      </c>
      <c r="F155" s="58">
        <v>0</v>
      </c>
      <c r="G155" s="21">
        <f t="shared" si="18"/>
        <v>10052.41</v>
      </c>
      <c r="H155" s="21">
        <v>10052.41</v>
      </c>
      <c r="I155" s="21">
        <v>0</v>
      </c>
      <c r="J155" s="21">
        <v>0</v>
      </c>
      <c r="K155" s="23">
        <f t="shared" si="19"/>
        <v>10052.41</v>
      </c>
      <c r="L155" s="58">
        <v>0</v>
      </c>
      <c r="M155" s="59"/>
    </row>
    <row r="156" spans="1:13" s="32" customFormat="1" ht="15.75" customHeight="1" x14ac:dyDescent="0.25">
      <c r="A156" s="57" t="s">
        <v>529</v>
      </c>
      <c r="B156" s="21">
        <v>0</v>
      </c>
      <c r="C156" s="21">
        <v>443470.47</v>
      </c>
      <c r="D156" s="21">
        <v>1.23</v>
      </c>
      <c r="E156" s="21">
        <v>441562.86</v>
      </c>
      <c r="F156" s="58">
        <v>0.9897792292686366</v>
      </c>
      <c r="G156" s="21">
        <f t="shared" si="18"/>
        <v>1908.8399999999674</v>
      </c>
      <c r="H156" s="21">
        <v>1908.84</v>
      </c>
      <c r="I156" s="21">
        <v>0</v>
      </c>
      <c r="J156" s="21">
        <v>0</v>
      </c>
      <c r="K156" s="23">
        <f t="shared" si="19"/>
        <v>1908.84</v>
      </c>
      <c r="L156" s="58">
        <v>0.9897792292686366</v>
      </c>
      <c r="M156" s="59"/>
    </row>
    <row r="157" spans="1:13" ht="15.75" customHeight="1" x14ac:dyDescent="0.25">
      <c r="A157" s="57" t="s">
        <v>530</v>
      </c>
      <c r="B157" s="21">
        <v>0</v>
      </c>
      <c r="C157" s="21">
        <v>10381671.42</v>
      </c>
      <c r="D157" s="21">
        <v>8495.68</v>
      </c>
      <c r="E157" s="21">
        <v>10378240.210000001</v>
      </c>
      <c r="F157" s="58">
        <v>0.99966949348893963</v>
      </c>
      <c r="G157" s="21">
        <f t="shared" si="18"/>
        <v>11926.889999998733</v>
      </c>
      <c r="H157" s="21">
        <v>5063.01</v>
      </c>
      <c r="I157" s="21">
        <v>16617.580000000002</v>
      </c>
      <c r="J157" s="21">
        <v>13185.7</v>
      </c>
      <c r="K157" s="23">
        <f t="shared" si="19"/>
        <v>8494.8900000000031</v>
      </c>
      <c r="L157" s="58">
        <v>0.99966949348893963</v>
      </c>
      <c r="M157" s="59"/>
    </row>
    <row r="158" spans="1:13" ht="15.75" customHeight="1" x14ac:dyDescent="0.25">
      <c r="A158" s="57" t="s">
        <v>531</v>
      </c>
      <c r="B158" s="21">
        <v>0</v>
      </c>
      <c r="C158" s="21">
        <v>5001090.22</v>
      </c>
      <c r="D158" s="21">
        <v>6754.35</v>
      </c>
      <c r="E158" s="21">
        <v>5001090.22</v>
      </c>
      <c r="F158" s="58">
        <v>1</v>
      </c>
      <c r="G158" s="21">
        <f t="shared" si="18"/>
        <v>6754.3499999996275</v>
      </c>
      <c r="H158" s="21">
        <v>6754.08</v>
      </c>
      <c r="I158" s="21">
        <v>0.1</v>
      </c>
      <c r="J158" s="21">
        <v>-0.01</v>
      </c>
      <c r="K158" s="23">
        <f t="shared" si="19"/>
        <v>6754.1900000000005</v>
      </c>
      <c r="L158" s="58">
        <v>1</v>
      </c>
      <c r="M158" s="59"/>
    </row>
    <row r="159" spans="1:13" ht="15.75" customHeight="1" x14ac:dyDescent="0.25">
      <c r="A159" s="57" t="s">
        <v>2</v>
      </c>
      <c r="B159" s="21">
        <v>0</v>
      </c>
      <c r="C159" s="21">
        <v>1499541.64</v>
      </c>
      <c r="D159" s="21">
        <v>2337.23</v>
      </c>
      <c r="E159" s="21">
        <v>1428764.82</v>
      </c>
      <c r="F159" s="58">
        <v>0.95280103058692001</v>
      </c>
      <c r="G159" s="21">
        <f t="shared" si="18"/>
        <v>73114.049999999814</v>
      </c>
      <c r="H159" s="21">
        <v>72018.66</v>
      </c>
      <c r="I159" s="21"/>
      <c r="J159" s="21"/>
      <c r="K159" s="23">
        <f t="shared" si="19"/>
        <v>72018.66</v>
      </c>
      <c r="L159" s="58">
        <v>0.95280103058692001</v>
      </c>
      <c r="M159" s="59"/>
    </row>
    <row r="160" spans="1:13" ht="15.75" customHeight="1" x14ac:dyDescent="0.25">
      <c r="A160" s="57" t="s">
        <v>532</v>
      </c>
      <c r="B160" s="21">
        <v>0</v>
      </c>
      <c r="C160" s="21">
        <v>341266.18</v>
      </c>
      <c r="D160" s="21">
        <v>792.24</v>
      </c>
      <c r="E160" s="21">
        <v>327629.61</v>
      </c>
      <c r="F160" s="58">
        <v>0.48920684141628101</v>
      </c>
      <c r="G160" s="21">
        <f t="shared" si="18"/>
        <v>14428.809999999998</v>
      </c>
      <c r="H160" s="21">
        <v>16007.72</v>
      </c>
      <c r="I160" s="21">
        <v>0</v>
      </c>
      <c r="J160" s="21">
        <v>0</v>
      </c>
      <c r="K160" s="23">
        <f t="shared" si="19"/>
        <v>16007.72</v>
      </c>
      <c r="L160" s="58">
        <v>0.48920684141628101</v>
      </c>
      <c r="M160" s="59"/>
    </row>
    <row r="161" spans="1:13" ht="15.75" customHeight="1" x14ac:dyDescent="0.25">
      <c r="A161" s="60" t="s">
        <v>533</v>
      </c>
      <c r="B161" s="26">
        <v>0</v>
      </c>
      <c r="C161" s="26">
        <v>2114895.42</v>
      </c>
      <c r="D161" s="26">
        <v>1282.8799999999999</v>
      </c>
      <c r="E161" s="26">
        <f>SUM(E162:E167)</f>
        <v>2110998.0099999998</v>
      </c>
      <c r="F161" s="61">
        <v>0</v>
      </c>
      <c r="G161" s="26">
        <f>SUM(G162:G167)</f>
        <v>6792.1500000002607</v>
      </c>
      <c r="H161" s="26">
        <f>SUM(H162:H167)</f>
        <v>7080.03</v>
      </c>
      <c r="I161" s="26">
        <f>SUM(I162:I167)</f>
        <v>33888.54</v>
      </c>
      <c r="J161" s="26">
        <f>SUM(J162:J167)</f>
        <v>959299.87</v>
      </c>
      <c r="K161" s="26">
        <f>SUM(K162:K167)</f>
        <v>-918331.3</v>
      </c>
      <c r="L161" s="58">
        <v>0</v>
      </c>
      <c r="M161" s="59"/>
    </row>
    <row r="162" spans="1:13" ht="15.75" customHeight="1" x14ac:dyDescent="0.25">
      <c r="A162" s="57" t="s">
        <v>537</v>
      </c>
      <c r="B162" s="21">
        <v>0</v>
      </c>
      <c r="C162" s="21">
        <v>0</v>
      </c>
      <c r="D162" s="21">
        <f>68.19+16.11+0.35+17.01</f>
        <v>101.66</v>
      </c>
      <c r="E162" s="21">
        <v>0</v>
      </c>
      <c r="F162" s="58">
        <v>0</v>
      </c>
      <c r="G162" s="21">
        <f t="shared" ref="G162:G167" si="20">C162+D162-E162</f>
        <v>101.66</v>
      </c>
      <c r="H162" s="21">
        <f>0.28+68.19+16.11+99.28+17.01</f>
        <v>200.87</v>
      </c>
      <c r="I162" s="24">
        <f>9048+10092+14632.11</f>
        <v>33772.11</v>
      </c>
      <c r="J162" s="21">
        <f>805263.61+55527.32+6806.29+91583.36</f>
        <v>959180.58</v>
      </c>
      <c r="K162" s="23">
        <f t="shared" ref="K162:K167" si="21">H162+I162-J162</f>
        <v>-925207.6</v>
      </c>
      <c r="L162" s="58">
        <v>0</v>
      </c>
      <c r="M162" s="59"/>
    </row>
    <row r="163" spans="1:13" ht="15.75" customHeight="1" x14ac:dyDescent="0.25">
      <c r="A163" s="57" t="s">
        <v>538</v>
      </c>
      <c r="B163" s="21">
        <v>0</v>
      </c>
      <c r="C163" s="21">
        <v>0</v>
      </c>
      <c r="D163" s="21">
        <v>26.41</v>
      </c>
      <c r="E163" s="21">
        <v>0</v>
      </c>
      <c r="F163" s="58">
        <v>0</v>
      </c>
      <c r="G163" s="21">
        <f t="shared" si="20"/>
        <v>26.41</v>
      </c>
      <c r="H163" s="21">
        <f>26.41+1.13</f>
        <v>27.54</v>
      </c>
      <c r="I163" s="21">
        <f>116.43</f>
        <v>116.43</v>
      </c>
      <c r="J163" s="21">
        <v>0</v>
      </c>
      <c r="K163" s="23">
        <f t="shared" si="21"/>
        <v>143.97</v>
      </c>
      <c r="L163" s="58">
        <v>0</v>
      </c>
      <c r="M163" s="59"/>
    </row>
    <row r="164" spans="1:13" ht="15.75" customHeight="1" x14ac:dyDescent="0.25">
      <c r="A164" s="57" t="s">
        <v>534</v>
      </c>
      <c r="B164" s="21">
        <v>0</v>
      </c>
      <c r="C164" s="21">
        <v>3986.88</v>
      </c>
      <c r="D164" s="21">
        <v>0</v>
      </c>
      <c r="E164" s="21">
        <v>0</v>
      </c>
      <c r="F164" s="58">
        <v>0</v>
      </c>
      <c r="G164" s="21">
        <f t="shared" si="20"/>
        <v>3986.88</v>
      </c>
      <c r="H164" s="21">
        <v>3986.88</v>
      </c>
      <c r="I164" s="21">
        <v>0</v>
      </c>
      <c r="J164" s="21">
        <v>0</v>
      </c>
      <c r="K164" s="23">
        <f t="shared" si="21"/>
        <v>3986.88</v>
      </c>
      <c r="L164" s="58">
        <v>0</v>
      </c>
      <c r="M164" s="59"/>
    </row>
    <row r="165" spans="1:13" s="32" customFormat="1" ht="15.75" customHeight="1" x14ac:dyDescent="0.25">
      <c r="A165" s="57" t="s">
        <v>30</v>
      </c>
      <c r="B165" s="21">
        <v>0</v>
      </c>
      <c r="C165" s="21">
        <v>2110998.54</v>
      </c>
      <c r="D165" s="21">
        <v>0</v>
      </c>
      <c r="E165" s="21">
        <v>2110998.0099999998</v>
      </c>
      <c r="F165" s="58">
        <v>0</v>
      </c>
      <c r="G165" s="21">
        <f t="shared" si="20"/>
        <v>0.53000000026077032</v>
      </c>
      <c r="H165" s="21">
        <v>0</v>
      </c>
      <c r="I165" s="21">
        <v>0</v>
      </c>
      <c r="J165" s="21">
        <v>0</v>
      </c>
      <c r="K165" s="23">
        <f t="shared" si="21"/>
        <v>0</v>
      </c>
      <c r="L165" s="58">
        <v>0</v>
      </c>
      <c r="M165" s="59"/>
    </row>
    <row r="166" spans="1:13" ht="15.75" customHeight="1" x14ac:dyDescent="0.25">
      <c r="A166" s="57" t="s">
        <v>118</v>
      </c>
      <c r="B166" s="21">
        <v>0</v>
      </c>
      <c r="C166" s="21">
        <v>2676.67</v>
      </c>
      <c r="D166" s="21"/>
      <c r="E166" s="21">
        <v>0</v>
      </c>
      <c r="F166" s="58"/>
      <c r="G166" s="21">
        <f t="shared" si="20"/>
        <v>2676.67</v>
      </c>
      <c r="H166" s="21">
        <v>2889.12</v>
      </c>
      <c r="I166" s="21">
        <v>0</v>
      </c>
      <c r="J166" s="21">
        <v>119.29</v>
      </c>
      <c r="K166" s="23">
        <f t="shared" si="21"/>
        <v>2769.83</v>
      </c>
      <c r="L166" s="58">
        <v>0</v>
      </c>
      <c r="M166" s="59"/>
    </row>
    <row r="167" spans="1:13" ht="15.75" customHeight="1" x14ac:dyDescent="0.25">
      <c r="A167" s="57" t="s">
        <v>536</v>
      </c>
      <c r="B167" s="21">
        <v>0</v>
      </c>
      <c r="C167" s="21">
        <v>0</v>
      </c>
      <c r="D167" s="21">
        <v>0</v>
      </c>
      <c r="E167" s="21">
        <v>0</v>
      </c>
      <c r="F167" s="58"/>
      <c r="G167" s="21">
        <f t="shared" si="20"/>
        <v>0</v>
      </c>
      <c r="H167" s="21">
        <v>-24.38</v>
      </c>
      <c r="I167" s="21">
        <v>0</v>
      </c>
      <c r="J167" s="21">
        <v>0</v>
      </c>
      <c r="K167" s="23">
        <f t="shared" si="21"/>
        <v>-24.38</v>
      </c>
      <c r="L167" s="58">
        <v>0</v>
      </c>
      <c r="M167" s="59"/>
    </row>
    <row r="168" spans="1:13" ht="15.75" customHeight="1" x14ac:dyDescent="0.25">
      <c r="A168" s="62" t="s">
        <v>539</v>
      </c>
      <c r="B168" s="26">
        <f>B161+B145+B130+B124</f>
        <v>112608026.76000001</v>
      </c>
      <c r="C168" s="26">
        <f>C161+C145+C130+C124</f>
        <v>91276154.409999982</v>
      </c>
      <c r="D168" s="26">
        <f>D161+D145+D130+D124</f>
        <v>66240.06</v>
      </c>
      <c r="E168" s="26">
        <f>E161+E145+E130+E124</f>
        <v>69762631.060000002</v>
      </c>
      <c r="F168" s="58">
        <v>0.64538180540732015</v>
      </c>
      <c r="G168" s="26">
        <f>G161+G145+G130+G124</f>
        <v>24894755.080000002</v>
      </c>
      <c r="H168" s="26">
        <f>H161+H145+H130+H124</f>
        <v>24652045.82</v>
      </c>
      <c r="I168" s="26">
        <f>I161+I145+I130+I124</f>
        <v>1190827.43</v>
      </c>
      <c r="J168" s="26">
        <f>J161+J145+J130+J124</f>
        <v>1353680.8699999999</v>
      </c>
      <c r="K168" s="26">
        <f>K161+K145+K130+K124</f>
        <v>24489192.379999999</v>
      </c>
      <c r="L168" s="63"/>
      <c r="M168" s="59"/>
    </row>
    <row r="169" spans="1:13" x14ac:dyDescent="0.2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</row>
    <row r="170" spans="1:13" x14ac:dyDescent="0.2">
      <c r="J170" s="19"/>
    </row>
    <row r="171" spans="1:13" ht="15.75" customHeight="1" x14ac:dyDescent="0.2">
      <c r="C171" s="82" t="s">
        <v>593</v>
      </c>
      <c r="D171" s="82"/>
      <c r="E171" s="82"/>
      <c r="F171" s="82"/>
      <c r="G171" s="82"/>
      <c r="H171" s="82"/>
      <c r="I171" s="82"/>
    </row>
    <row r="172" spans="1:13" ht="15.75" customHeight="1" x14ac:dyDescent="0.2">
      <c r="C172" s="43"/>
      <c r="D172" s="43"/>
      <c r="E172" s="43"/>
      <c r="F172" s="43"/>
      <c r="G172" s="43"/>
      <c r="H172" s="43"/>
      <c r="I172" s="43"/>
    </row>
    <row r="173" spans="1:13" ht="15.75" customHeight="1" x14ac:dyDescent="0.25">
      <c r="B173" s="83" t="s">
        <v>594</v>
      </c>
      <c r="C173" s="83"/>
      <c r="D173" s="84" t="s">
        <v>595</v>
      </c>
      <c r="E173" s="85"/>
      <c r="F173" s="86"/>
      <c r="G173" s="87" t="s">
        <v>596</v>
      </c>
      <c r="H173" s="87"/>
      <c r="I173" s="44" t="s">
        <v>498</v>
      </c>
    </row>
    <row r="174" spans="1:13" ht="15.75" customHeight="1" x14ac:dyDescent="0.25">
      <c r="B174" s="87" t="s">
        <v>752</v>
      </c>
      <c r="C174" s="87"/>
      <c r="D174" s="88">
        <v>1061211.98</v>
      </c>
      <c r="E174" s="89"/>
      <c r="F174" s="90"/>
      <c r="G174" s="91">
        <v>477089.93</v>
      </c>
      <c r="H174" s="91"/>
      <c r="I174" s="45">
        <v>0.45</v>
      </c>
      <c r="K174" s="19"/>
    </row>
    <row r="175" spans="1:13" ht="15.75" customHeight="1" x14ac:dyDescent="0.25">
      <c r="B175" s="87" t="s">
        <v>750</v>
      </c>
      <c r="C175" s="87"/>
      <c r="D175" s="92">
        <v>8570000</v>
      </c>
      <c r="E175" s="93"/>
      <c r="F175" s="94"/>
      <c r="G175" s="92">
        <v>3610122.91</v>
      </c>
      <c r="H175" s="94"/>
      <c r="I175" s="45">
        <v>0.42</v>
      </c>
      <c r="K175" s="19"/>
    </row>
    <row r="176" spans="1:13" ht="15.75" customHeight="1" x14ac:dyDescent="0.25">
      <c r="B176" s="87" t="s">
        <v>753</v>
      </c>
      <c r="C176" s="87"/>
      <c r="D176" s="88">
        <v>1328379</v>
      </c>
      <c r="E176" s="89"/>
      <c r="F176" s="90"/>
      <c r="G176" s="91">
        <v>276548.53000000003</v>
      </c>
      <c r="H176" s="91"/>
      <c r="I176" s="45">
        <v>0.21</v>
      </c>
    </row>
    <row r="177" spans="1:12" ht="15.75" customHeight="1" x14ac:dyDescent="0.25">
      <c r="B177" s="87" t="s">
        <v>751</v>
      </c>
      <c r="C177" s="87"/>
      <c r="D177" s="88">
        <v>276548.53000000003</v>
      </c>
      <c r="E177" s="89"/>
      <c r="F177" s="90"/>
      <c r="G177" s="91">
        <v>276548.53000000003</v>
      </c>
      <c r="H177" s="91"/>
      <c r="I177" s="45">
        <v>1</v>
      </c>
    </row>
    <row r="178" spans="1:12" ht="15.75" customHeight="1" x14ac:dyDescent="0.25">
      <c r="B178" s="46"/>
      <c r="C178" s="46"/>
      <c r="D178" s="46"/>
      <c r="E178" s="46"/>
      <c r="F178" s="46"/>
      <c r="G178" s="47"/>
      <c r="H178" s="47"/>
      <c r="I178" s="48"/>
    </row>
    <row r="179" spans="1:12" ht="15.75" customHeight="1" x14ac:dyDescent="0.2"/>
    <row r="180" spans="1:12" s="49" customFormat="1" ht="15.75" customHeight="1" x14ac:dyDescent="0.3">
      <c r="B180" s="95" t="s">
        <v>587</v>
      </c>
      <c r="C180" s="95"/>
      <c r="D180" s="50"/>
      <c r="G180" s="96" t="s">
        <v>597</v>
      </c>
      <c r="H180" s="96"/>
      <c r="J180" s="97" t="s">
        <v>598</v>
      </c>
      <c r="K180" s="96"/>
    </row>
    <row r="181" spans="1:12" s="49" customFormat="1" ht="15.75" customHeight="1" x14ac:dyDescent="0.3">
      <c r="B181" s="50"/>
      <c r="C181" s="50"/>
      <c r="D181" s="50"/>
      <c r="G181" s="51"/>
      <c r="H181" s="51"/>
      <c r="J181" s="51"/>
      <c r="K181" s="51"/>
    </row>
    <row r="182" spans="1:12" s="49" customFormat="1" ht="15.75" customHeight="1" x14ac:dyDescent="0.3">
      <c r="B182" s="50"/>
      <c r="C182" s="50"/>
      <c r="D182" s="50"/>
      <c r="G182" s="51"/>
      <c r="H182" s="51"/>
      <c r="J182" s="51"/>
      <c r="K182" s="51"/>
    </row>
    <row r="183" spans="1:12" s="49" customFormat="1" ht="15.75" customHeight="1" x14ac:dyDescent="0.3">
      <c r="A183" s="52"/>
      <c r="B183" s="98" t="s">
        <v>599</v>
      </c>
      <c r="C183" s="99"/>
      <c r="D183" s="35"/>
      <c r="E183" s="35"/>
      <c r="F183" s="100" t="s">
        <v>604</v>
      </c>
      <c r="G183" s="101"/>
      <c r="H183" s="101"/>
      <c r="I183" s="53"/>
      <c r="J183" s="101" t="s">
        <v>603</v>
      </c>
      <c r="K183" s="101"/>
    </row>
    <row r="184" spans="1:12" ht="28.5" customHeight="1" x14ac:dyDescent="0.25">
      <c r="A184" s="70"/>
      <c r="B184" s="98" t="s">
        <v>600</v>
      </c>
      <c r="C184" s="99"/>
      <c r="D184" s="71"/>
      <c r="E184" s="71"/>
      <c r="F184" s="98" t="s">
        <v>602</v>
      </c>
      <c r="G184" s="98"/>
      <c r="H184" s="98"/>
      <c r="I184" s="71"/>
      <c r="J184" s="98" t="s">
        <v>601</v>
      </c>
      <c r="K184" s="99"/>
      <c r="L184" s="71"/>
    </row>
    <row r="185" spans="1:12" ht="28.5" customHeight="1" x14ac:dyDescent="0.25">
      <c r="A185" s="70"/>
      <c r="B185" s="54"/>
      <c r="C185" s="35"/>
      <c r="D185" s="71"/>
      <c r="E185" s="71"/>
      <c r="F185" s="54"/>
      <c r="G185" s="54"/>
      <c r="H185" s="54"/>
      <c r="I185" s="71"/>
      <c r="J185" s="54"/>
      <c r="K185" s="35"/>
      <c r="L185" s="71"/>
    </row>
    <row r="186" spans="1:12" ht="15.75" customHeight="1" x14ac:dyDescent="0.25">
      <c r="A186" s="102" t="s">
        <v>488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</row>
    <row r="187" spans="1:12" ht="15.75" customHeight="1" x14ac:dyDescent="0.2"/>
    <row r="188" spans="1:12" s="34" customFormat="1" ht="15.75" customHeight="1" x14ac:dyDescent="0.25">
      <c r="A188" s="74" t="s">
        <v>543</v>
      </c>
      <c r="B188" s="74"/>
      <c r="C188" s="74"/>
      <c r="D188" s="7"/>
      <c r="E188" s="74" t="s">
        <v>544</v>
      </c>
      <c r="F188" s="74"/>
      <c r="G188" s="74"/>
      <c r="H188" s="74"/>
      <c r="I188" s="74"/>
      <c r="J188" s="74"/>
      <c r="K188" s="74"/>
      <c r="L188" s="74"/>
    </row>
    <row r="189" spans="1:12" x14ac:dyDescent="0.2">
      <c r="A189" s="103" t="s">
        <v>545</v>
      </c>
      <c r="B189" s="103"/>
      <c r="C189" s="36"/>
      <c r="D189" s="36"/>
      <c r="E189" s="104" t="s">
        <v>546</v>
      </c>
      <c r="F189" s="104"/>
      <c r="G189" s="104"/>
      <c r="H189" s="104"/>
      <c r="I189" s="104"/>
      <c r="J189" s="36"/>
      <c r="K189" s="36"/>
      <c r="L189" s="36"/>
    </row>
    <row r="190" spans="1:12" x14ac:dyDescent="0.2">
      <c r="A190" s="38" t="s">
        <v>547</v>
      </c>
      <c r="B190" s="37"/>
      <c r="C190" s="36"/>
      <c r="D190" s="36"/>
      <c r="E190" s="5" t="s">
        <v>548</v>
      </c>
      <c r="F190" s="36"/>
      <c r="G190" s="36"/>
      <c r="H190" s="36"/>
      <c r="I190" s="36"/>
      <c r="J190" s="36"/>
      <c r="K190" s="36"/>
      <c r="L190" s="36"/>
    </row>
    <row r="191" spans="1:12" ht="4.5" customHeight="1" x14ac:dyDescent="0.2">
      <c r="A191" s="38"/>
      <c r="B191" s="37"/>
      <c r="C191" s="36"/>
      <c r="D191" s="36"/>
      <c r="F191" s="36"/>
      <c r="G191" s="36"/>
      <c r="H191" s="36"/>
      <c r="I191" s="36"/>
      <c r="J191" s="36"/>
      <c r="K191" s="36"/>
      <c r="L191" s="36"/>
    </row>
    <row r="192" spans="1:12" x14ac:dyDescent="0.2">
      <c r="A192" s="37" t="s">
        <v>549</v>
      </c>
      <c r="B192" s="37"/>
      <c r="C192" s="36"/>
      <c r="D192" s="36"/>
      <c r="E192" s="36" t="s">
        <v>550</v>
      </c>
      <c r="F192" s="36"/>
      <c r="G192" s="36"/>
      <c r="H192" s="36"/>
      <c r="I192" s="36"/>
      <c r="J192" s="36"/>
      <c r="K192" s="36"/>
      <c r="L192" s="36"/>
    </row>
    <row r="193" spans="1:14" ht="4.5" customHeight="1" x14ac:dyDescent="0.2">
      <c r="A193" s="37"/>
      <c r="B193" s="37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4" s="32" customFormat="1" x14ac:dyDescent="0.2">
      <c r="A194" s="37" t="s">
        <v>551</v>
      </c>
      <c r="B194" s="37"/>
      <c r="C194" s="36"/>
      <c r="D194" s="36"/>
      <c r="E194" s="36" t="s">
        <v>552</v>
      </c>
      <c r="F194" s="36"/>
      <c r="G194" s="36"/>
      <c r="H194" s="36"/>
      <c r="I194" s="36"/>
      <c r="J194" s="36"/>
      <c r="K194" s="36"/>
      <c r="L194" s="36"/>
      <c r="M194" s="5"/>
      <c r="N194" s="5"/>
    </row>
    <row r="195" spans="1:14" s="32" customFormat="1" ht="4.5" customHeight="1" x14ac:dyDescent="0.2">
      <c r="A195" s="37"/>
      <c r="B195" s="37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5"/>
      <c r="N195" s="5"/>
    </row>
    <row r="196" spans="1:14" x14ac:dyDescent="0.2">
      <c r="A196" s="37" t="s">
        <v>553</v>
      </c>
      <c r="B196" s="37"/>
      <c r="C196" s="36"/>
      <c r="D196" s="36"/>
      <c r="E196" s="105" t="s">
        <v>554</v>
      </c>
      <c r="F196" s="105"/>
      <c r="G196" s="105"/>
      <c r="H196" s="105"/>
      <c r="I196" s="105"/>
      <c r="J196" s="105"/>
      <c r="K196" s="105"/>
      <c r="L196" s="105"/>
    </row>
    <row r="197" spans="1:14" ht="6" customHeight="1" x14ac:dyDescent="0.2">
      <c r="A197" s="37"/>
      <c r="B197" s="37"/>
      <c r="C197" s="36"/>
      <c r="D197" s="36"/>
      <c r="E197" s="39"/>
      <c r="F197" s="36"/>
      <c r="G197" s="36"/>
      <c r="H197" s="36"/>
      <c r="I197" s="36"/>
      <c r="J197" s="36"/>
      <c r="K197" s="36"/>
      <c r="L197" s="36"/>
    </row>
    <row r="198" spans="1:14" x14ac:dyDescent="0.2">
      <c r="A198" s="37" t="s">
        <v>555</v>
      </c>
      <c r="B198" s="37"/>
      <c r="C198" s="36"/>
      <c r="D198" s="36"/>
      <c r="E198" s="106" t="s">
        <v>556</v>
      </c>
      <c r="F198" s="106"/>
      <c r="G198" s="106"/>
      <c r="H198" s="106"/>
      <c r="I198" s="106"/>
      <c r="J198" s="106"/>
      <c r="K198" s="106"/>
      <c r="L198" s="106"/>
    </row>
    <row r="199" spans="1:14" ht="6" customHeight="1" x14ac:dyDescent="0.2">
      <c r="A199" s="37"/>
      <c r="B199" s="37"/>
      <c r="C199" s="36"/>
      <c r="D199" s="36"/>
      <c r="E199" s="39"/>
      <c r="F199" s="36"/>
      <c r="G199" s="36"/>
      <c r="H199" s="36"/>
      <c r="I199" s="36"/>
      <c r="J199" s="36"/>
      <c r="K199" s="36"/>
      <c r="L199" s="36"/>
    </row>
    <row r="200" spans="1:14" x14ac:dyDescent="0.2">
      <c r="A200" s="40" t="s">
        <v>557</v>
      </c>
      <c r="B200" s="40"/>
      <c r="C200" s="39"/>
      <c r="D200" s="39"/>
      <c r="E200" s="106" t="s">
        <v>558</v>
      </c>
      <c r="F200" s="106"/>
      <c r="G200" s="106"/>
      <c r="H200" s="106"/>
      <c r="I200" s="106"/>
      <c r="J200" s="106"/>
      <c r="K200" s="106"/>
      <c r="L200" s="106"/>
    </row>
    <row r="201" spans="1:14" ht="6" customHeight="1" x14ac:dyDescent="0.2">
      <c r="A201" s="37"/>
      <c r="B201" s="37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4" x14ac:dyDescent="0.2">
      <c r="A202" s="37" t="s">
        <v>559</v>
      </c>
      <c r="B202" s="37"/>
      <c r="C202" s="36"/>
      <c r="D202" s="36"/>
      <c r="E202" s="105" t="s">
        <v>560</v>
      </c>
      <c r="F202" s="105"/>
      <c r="G202" s="105"/>
      <c r="H202" s="105"/>
      <c r="I202" s="105"/>
      <c r="J202" s="105"/>
      <c r="K202" s="105"/>
      <c r="L202" s="105"/>
    </row>
    <row r="203" spans="1:14" ht="6" customHeight="1" x14ac:dyDescent="0.2">
      <c r="A203" s="37"/>
      <c r="B203" s="37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4" x14ac:dyDescent="0.2">
      <c r="A204" s="37" t="s">
        <v>561</v>
      </c>
      <c r="B204" s="37"/>
      <c r="C204" s="36"/>
      <c r="D204" s="36"/>
      <c r="E204" s="105" t="s">
        <v>562</v>
      </c>
      <c r="F204" s="105"/>
      <c r="G204" s="105"/>
      <c r="H204" s="105"/>
      <c r="I204" s="105"/>
      <c r="J204" s="105"/>
      <c r="K204" s="105"/>
      <c r="L204" s="105"/>
    </row>
    <row r="205" spans="1:14" ht="6" customHeight="1" x14ac:dyDescent="0.2">
      <c r="A205" s="41"/>
      <c r="B205" s="41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4" x14ac:dyDescent="0.2">
      <c r="A206" s="37" t="s">
        <v>563</v>
      </c>
      <c r="B206" s="37"/>
      <c r="C206" s="36"/>
      <c r="D206" s="36"/>
      <c r="E206" s="105" t="s">
        <v>564</v>
      </c>
      <c r="F206" s="107"/>
      <c r="G206" s="107"/>
      <c r="H206" s="107"/>
      <c r="I206" s="107"/>
      <c r="J206" s="107"/>
      <c r="K206" s="107"/>
      <c r="L206" s="107"/>
    </row>
    <row r="207" spans="1:14" ht="6" customHeight="1" x14ac:dyDescent="0.2">
      <c r="A207" s="37"/>
      <c r="B207" s="37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4" x14ac:dyDescent="0.2">
      <c r="A208" s="37" t="s">
        <v>565</v>
      </c>
      <c r="B208" s="37"/>
      <c r="C208" s="36"/>
      <c r="D208" s="36"/>
      <c r="E208" s="36" t="s">
        <v>566</v>
      </c>
      <c r="F208" s="36"/>
      <c r="G208" s="36"/>
      <c r="H208" s="36"/>
      <c r="I208" s="36"/>
      <c r="J208" s="36"/>
      <c r="K208" s="36"/>
      <c r="L208" s="36"/>
    </row>
    <row r="209" spans="1:12" ht="6" customHeight="1" x14ac:dyDescent="0.2">
      <c r="A209" s="37"/>
      <c r="B209" s="37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x14ac:dyDescent="0.2">
      <c r="A210" s="37" t="s">
        <v>567</v>
      </c>
      <c r="B210" s="37"/>
      <c r="C210" s="36"/>
      <c r="D210" s="36"/>
      <c r="E210" s="36" t="s">
        <v>568</v>
      </c>
      <c r="F210" s="36"/>
      <c r="G210" s="36"/>
      <c r="H210" s="36"/>
      <c r="I210" s="36"/>
      <c r="J210" s="36"/>
      <c r="K210" s="36"/>
      <c r="L210" s="36"/>
    </row>
    <row r="211" spans="1:12" ht="6" customHeight="1" x14ac:dyDescent="0.2">
      <c r="A211" s="37"/>
      <c r="B211" s="37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x14ac:dyDescent="0.2">
      <c r="A212" s="37" t="s">
        <v>569</v>
      </c>
      <c r="B212" s="37"/>
      <c r="C212" s="36"/>
      <c r="D212" s="36"/>
      <c r="E212" s="36" t="s">
        <v>570</v>
      </c>
      <c r="F212" s="36"/>
      <c r="G212" s="36"/>
      <c r="H212" s="36"/>
      <c r="I212" s="36"/>
      <c r="J212" s="36"/>
      <c r="K212" s="36"/>
      <c r="L212" s="36"/>
    </row>
    <row r="213" spans="1:12" ht="6" customHeight="1" x14ac:dyDescent="0.2">
      <c r="A213" s="37"/>
      <c r="B213" s="37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 x14ac:dyDescent="0.2">
      <c r="A214" s="37" t="s">
        <v>571</v>
      </c>
      <c r="B214" s="37"/>
      <c r="C214" s="36"/>
      <c r="D214" s="36"/>
      <c r="E214" s="36" t="s">
        <v>572</v>
      </c>
      <c r="F214" s="36"/>
      <c r="G214" s="36"/>
      <c r="H214" s="36"/>
      <c r="I214" s="36"/>
      <c r="J214" s="36"/>
      <c r="K214" s="36"/>
      <c r="L214" s="36"/>
    </row>
    <row r="215" spans="1:12" ht="6" customHeight="1" x14ac:dyDescent="0.2">
      <c r="A215" s="37"/>
      <c r="B215" s="37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 x14ac:dyDescent="0.2">
      <c r="A216" s="37" t="s">
        <v>573</v>
      </c>
      <c r="B216" s="37"/>
      <c r="C216" s="36"/>
      <c r="D216" s="36"/>
      <c r="E216" s="36" t="s">
        <v>574</v>
      </c>
      <c r="F216" s="36"/>
      <c r="G216" s="36"/>
      <c r="H216" s="36"/>
      <c r="I216" s="36"/>
      <c r="J216" s="36"/>
      <c r="K216" s="36"/>
      <c r="L216" s="36"/>
    </row>
    <row r="217" spans="1:12" ht="6" customHeight="1" x14ac:dyDescent="0.2">
      <c r="A217" s="37"/>
      <c r="B217" s="37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 x14ac:dyDescent="0.2">
      <c r="A218" s="37" t="s">
        <v>575</v>
      </c>
      <c r="B218" s="37"/>
      <c r="C218" s="36"/>
      <c r="D218" s="36"/>
      <c r="E218" s="36" t="s">
        <v>576</v>
      </c>
      <c r="F218" s="36"/>
      <c r="G218" s="36"/>
      <c r="H218" s="36"/>
      <c r="I218" s="36"/>
      <c r="J218" s="36"/>
      <c r="K218" s="36"/>
      <c r="L218" s="36"/>
    </row>
    <row r="219" spans="1:12" ht="6" customHeight="1" x14ac:dyDescent="0.2">
      <c r="A219" s="37"/>
      <c r="B219" s="37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x14ac:dyDescent="0.2">
      <c r="A220" s="37" t="s">
        <v>577</v>
      </c>
      <c r="B220" s="37"/>
      <c r="C220" s="36"/>
      <c r="D220" s="36"/>
      <c r="E220" s="105" t="s">
        <v>578</v>
      </c>
      <c r="F220" s="107"/>
      <c r="G220" s="107"/>
      <c r="H220" s="107"/>
      <c r="I220" s="107"/>
      <c r="J220" s="107"/>
      <c r="K220" s="107"/>
      <c r="L220" s="107"/>
    </row>
    <row r="221" spans="1:12" ht="6" customHeight="1" x14ac:dyDescent="0.2">
      <c r="A221" s="37"/>
      <c r="B221" s="37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 x14ac:dyDescent="0.2">
      <c r="A222" s="37" t="s">
        <v>579</v>
      </c>
      <c r="B222" s="37"/>
      <c r="C222" s="36"/>
      <c r="D222" s="36"/>
      <c r="E222" s="36" t="s">
        <v>580</v>
      </c>
      <c r="F222" s="36"/>
      <c r="G222" s="36"/>
      <c r="H222" s="36"/>
      <c r="I222" s="36"/>
      <c r="J222" s="36"/>
      <c r="K222" s="36"/>
      <c r="L222" s="36"/>
    </row>
    <row r="223" spans="1:12" ht="6" customHeight="1" x14ac:dyDescent="0.2">
      <c r="A223" s="37"/>
      <c r="B223" s="37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 x14ac:dyDescent="0.2">
      <c r="A224" s="37" t="s">
        <v>581</v>
      </c>
      <c r="B224" s="37"/>
      <c r="C224" s="36"/>
      <c r="D224" s="36"/>
      <c r="E224" s="36" t="s">
        <v>582</v>
      </c>
      <c r="F224" s="36"/>
      <c r="G224" s="36"/>
      <c r="H224" s="36"/>
      <c r="I224" s="36"/>
      <c r="J224" s="36"/>
      <c r="K224" s="36"/>
      <c r="L224" s="36"/>
    </row>
    <row r="225" spans="1:12" ht="6" customHeight="1" x14ac:dyDescent="0.2">
      <c r="A225" s="37"/>
      <c r="B225" s="37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12" x14ac:dyDescent="0.2">
      <c r="A226" s="37" t="s">
        <v>583</v>
      </c>
      <c r="B226" s="37"/>
      <c r="C226" s="36"/>
      <c r="D226" s="36"/>
      <c r="E226" s="36" t="s">
        <v>584</v>
      </c>
      <c r="F226" s="36"/>
      <c r="G226" s="36"/>
      <c r="H226" s="36"/>
      <c r="I226" s="36"/>
      <c r="J226" s="36"/>
      <c r="K226" s="36"/>
      <c r="L226" s="36"/>
    </row>
    <row r="227" spans="1:12" ht="6" customHeight="1" x14ac:dyDescent="0.2">
      <c r="A227" s="37"/>
      <c r="B227" s="37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1:12" x14ac:dyDescent="0.2">
      <c r="A228" s="37"/>
      <c r="B228" s="37"/>
      <c r="C228" s="36"/>
      <c r="D228" s="36"/>
      <c r="E228" s="36" t="s">
        <v>585</v>
      </c>
      <c r="F228" s="36"/>
      <c r="G228" s="36"/>
      <c r="H228" s="36"/>
      <c r="I228" s="36"/>
      <c r="J228" s="36"/>
      <c r="K228" s="36"/>
      <c r="L228" s="36"/>
    </row>
    <row r="229" spans="1:12" ht="6" customHeight="1" x14ac:dyDescent="0.2">
      <c r="A229" s="37"/>
      <c r="B229" s="37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1:12" x14ac:dyDescent="0.2">
      <c r="A230" s="40" t="s">
        <v>504</v>
      </c>
      <c r="B230" s="37"/>
      <c r="C230" s="36"/>
      <c r="D230" s="36"/>
      <c r="E230" s="36" t="s">
        <v>586</v>
      </c>
      <c r="F230" s="36"/>
      <c r="G230" s="36"/>
      <c r="H230" s="36"/>
      <c r="I230" s="36"/>
      <c r="J230" s="36"/>
      <c r="K230" s="36"/>
      <c r="L230" s="36"/>
    </row>
    <row r="231" spans="1:12" ht="6" customHeigh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1:12" x14ac:dyDescent="0.2">
      <c r="A232" s="38" t="s">
        <v>587</v>
      </c>
      <c r="B232" s="36"/>
      <c r="C232" s="36"/>
      <c r="D232" s="36"/>
      <c r="E232" s="108" t="s">
        <v>588</v>
      </c>
      <c r="F232" s="108"/>
      <c r="G232" s="108"/>
      <c r="H232" s="108"/>
      <c r="I232" s="108"/>
      <c r="J232" s="108"/>
      <c r="K232" s="108"/>
      <c r="L232" s="108"/>
    </row>
    <row r="233" spans="1:12" ht="6" customHeight="1" x14ac:dyDescent="0.2">
      <c r="A233" s="38"/>
      <c r="B233" s="36"/>
      <c r="C233" s="36"/>
      <c r="D233" s="36"/>
      <c r="E233" s="108"/>
      <c r="F233" s="108"/>
      <c r="G233" s="108"/>
      <c r="H233" s="108"/>
      <c r="I233" s="108"/>
      <c r="J233" s="108"/>
      <c r="K233" s="108"/>
      <c r="L233" s="108"/>
    </row>
    <row r="234" spans="1:12" x14ac:dyDescent="0.2">
      <c r="A234" s="38" t="s">
        <v>589</v>
      </c>
      <c r="E234" s="108" t="s">
        <v>590</v>
      </c>
      <c r="F234" s="108"/>
      <c r="G234" s="108"/>
      <c r="H234" s="108"/>
      <c r="I234" s="108"/>
      <c r="J234" s="108"/>
      <c r="K234" s="108"/>
      <c r="L234" s="108"/>
    </row>
    <row r="235" spans="1:12" ht="6" customHeight="1" x14ac:dyDescent="0.2">
      <c r="A235" s="42"/>
      <c r="E235" s="42"/>
      <c r="F235" s="42"/>
      <c r="G235" s="42"/>
      <c r="H235" s="42"/>
      <c r="I235" s="42"/>
      <c r="J235" s="42"/>
      <c r="K235" s="42"/>
      <c r="L235" s="42"/>
    </row>
    <row r="236" spans="1:12" x14ac:dyDescent="0.2">
      <c r="A236" s="38" t="s">
        <v>591</v>
      </c>
      <c r="E236" s="42" t="s">
        <v>592</v>
      </c>
      <c r="F236" s="42"/>
      <c r="G236" s="42"/>
      <c r="H236" s="42"/>
      <c r="I236" s="42"/>
      <c r="J236" s="42"/>
      <c r="K236" s="42"/>
      <c r="L236" s="42"/>
    </row>
  </sheetData>
  <mergeCells count="88">
    <mergeCell ref="E233:L233"/>
    <mergeCell ref="E234:L234"/>
    <mergeCell ref="E202:L202"/>
    <mergeCell ref="E204:L204"/>
    <mergeCell ref="E206:L206"/>
    <mergeCell ref="E220:L220"/>
    <mergeCell ref="E232:L232"/>
    <mergeCell ref="A189:B189"/>
    <mergeCell ref="E189:I189"/>
    <mergeCell ref="E196:L196"/>
    <mergeCell ref="E198:L198"/>
    <mergeCell ref="E200:L200"/>
    <mergeCell ref="B184:C184"/>
    <mergeCell ref="F184:H184"/>
    <mergeCell ref="J184:K184"/>
    <mergeCell ref="A186:L186"/>
    <mergeCell ref="A188:C188"/>
    <mergeCell ref="E188:L188"/>
    <mergeCell ref="B180:C180"/>
    <mergeCell ref="G180:H180"/>
    <mergeCell ref="J180:K180"/>
    <mergeCell ref="B183:C183"/>
    <mergeCell ref="F183:H183"/>
    <mergeCell ref="J183:K183"/>
    <mergeCell ref="B177:C177"/>
    <mergeCell ref="D177:F177"/>
    <mergeCell ref="G177:H177"/>
    <mergeCell ref="B176:C176"/>
    <mergeCell ref="D176:F176"/>
    <mergeCell ref="G176:H176"/>
    <mergeCell ref="B174:C174"/>
    <mergeCell ref="D174:F174"/>
    <mergeCell ref="G174:H174"/>
    <mergeCell ref="B175:C175"/>
    <mergeCell ref="D175:F175"/>
    <mergeCell ref="G175:H175"/>
    <mergeCell ref="K122:K123"/>
    <mergeCell ref="C171:I171"/>
    <mergeCell ref="B173:C173"/>
    <mergeCell ref="D173:F173"/>
    <mergeCell ref="G173:H173"/>
    <mergeCell ref="F122:F123"/>
    <mergeCell ref="G122:G123"/>
    <mergeCell ref="H122:H123"/>
    <mergeCell ref="I122:I123"/>
    <mergeCell ref="J122:J123"/>
    <mergeCell ref="A122:A123"/>
    <mergeCell ref="B122:B123"/>
    <mergeCell ref="C122:C123"/>
    <mergeCell ref="D122:D123"/>
    <mergeCell ref="E122:E123"/>
    <mergeCell ref="K66:K67"/>
    <mergeCell ref="A113:L113"/>
    <mergeCell ref="A115:L115"/>
    <mergeCell ref="A117:L117"/>
    <mergeCell ref="C121:G121"/>
    <mergeCell ref="H121:K121"/>
    <mergeCell ref="F66:F67"/>
    <mergeCell ref="G66:G67"/>
    <mergeCell ref="H66:H67"/>
    <mergeCell ref="I66:I67"/>
    <mergeCell ref="J66:J67"/>
    <mergeCell ref="A66:A67"/>
    <mergeCell ref="B66:B67"/>
    <mergeCell ref="C66:C67"/>
    <mergeCell ref="D66:D67"/>
    <mergeCell ref="E66:E67"/>
    <mergeCell ref="K10:K11"/>
    <mergeCell ref="A57:L57"/>
    <mergeCell ref="A59:L59"/>
    <mergeCell ref="A61:L61"/>
    <mergeCell ref="C65:G65"/>
    <mergeCell ref="H65:K65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1:L1"/>
    <mergeCell ref="A3:L3"/>
    <mergeCell ref="A5:L5"/>
    <mergeCell ref="C9:G9"/>
    <mergeCell ref="H9:K9"/>
  </mergeCells>
  <pageMargins left="0.70866141732283472" right="0.70866141732283472" top="0.74803149606299213" bottom="0.74803149606299213" header="0.31496062992125984" footer="0.31496062992125984"/>
  <pageSetup scale="61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78"/>
  <sheetViews>
    <sheetView view="pageBreakPreview" zoomScale="145" zoomScaleNormal="100" zoomScaleSheetLayoutView="145" workbookViewId="0"/>
  </sheetViews>
  <sheetFormatPr baseColWidth="10" defaultColWidth="8" defaultRowHeight="12.75" x14ac:dyDescent="0.2"/>
  <cols>
    <col min="1" max="1" width="2.7109375" customWidth="1"/>
    <col min="2" max="2" width="1.28515625" customWidth="1"/>
    <col min="3" max="3" width="6.7109375" customWidth="1"/>
    <col min="4" max="4" width="1.28515625" customWidth="1"/>
    <col min="5" max="5" width="9.42578125" customWidth="1"/>
    <col min="6" max="6" width="2.7109375" customWidth="1"/>
    <col min="7" max="7" width="8.140625" customWidth="1"/>
    <col min="8" max="8" width="23" customWidth="1"/>
    <col min="9" max="9" width="8.140625" customWidth="1"/>
    <col min="10" max="10" width="9.42578125" customWidth="1"/>
    <col min="11" max="11" width="2.7109375" customWidth="1"/>
    <col min="12" max="13" width="12.140625" customWidth="1"/>
    <col min="14" max="14" width="10.85546875" customWidth="1"/>
    <col min="15" max="16" width="1.28515625" customWidth="1"/>
    <col min="17" max="17" width="10.85546875" customWidth="1"/>
    <col min="18" max="20" width="1.28515625" customWidth="1"/>
    <col min="21" max="21" width="0.140625" customWidth="1"/>
    <col min="22" max="22" width="5.28515625" customWidth="1"/>
    <col min="23" max="23" width="2.7109375" customWidth="1"/>
    <col min="24" max="24" width="1.28515625" customWidth="1"/>
    <col min="25" max="25" width="2.42578125" customWidth="1"/>
  </cols>
  <sheetData>
    <row r="1" spans="1:25" ht="16.5" x14ac:dyDescent="0.2">
      <c r="C1" s="113" t="s">
        <v>4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5" ht="8.85" customHeight="1" x14ac:dyDescent="0.2">
      <c r="A2" s="112"/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5" ht="0.75" customHeight="1" x14ac:dyDescent="0.2">
      <c r="A3" s="112"/>
      <c r="B3" s="112"/>
      <c r="C3" s="112"/>
      <c r="D3" s="112"/>
      <c r="E3" s="112"/>
      <c r="F3" s="112"/>
      <c r="G3" s="114" t="s">
        <v>5</v>
      </c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3"/>
      <c r="U3" s="113"/>
      <c r="V3" s="113"/>
    </row>
    <row r="4" spans="1:25" ht="12.6" customHeight="1" x14ac:dyDescent="0.2">
      <c r="A4" s="112"/>
      <c r="B4" s="112"/>
      <c r="C4" s="112"/>
      <c r="D4" s="112"/>
      <c r="E4" s="112"/>
      <c r="F4" s="112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25" ht="0.75" customHeight="1" x14ac:dyDescent="0.2">
      <c r="A5" s="112"/>
      <c r="B5" s="112"/>
      <c r="C5" s="112"/>
      <c r="D5" s="112"/>
      <c r="E5" s="112"/>
      <c r="F5" s="112"/>
      <c r="G5" s="117" t="s">
        <v>605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64"/>
    </row>
    <row r="6" spans="1:25" x14ac:dyDescent="0.2">
      <c r="A6" s="112"/>
      <c r="B6" s="112"/>
      <c r="C6" s="112"/>
      <c r="D6" s="112"/>
      <c r="E6" s="112"/>
      <c r="F6" s="112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25" ht="2.25" customHeight="1" x14ac:dyDescent="0.2"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 t="s">
        <v>6</v>
      </c>
      <c r="P7" s="118"/>
      <c r="Q7" s="118"/>
      <c r="R7" s="118"/>
      <c r="S7" s="118"/>
      <c r="T7" s="118"/>
      <c r="U7" s="119"/>
      <c r="V7" s="120" t="s">
        <v>606</v>
      </c>
      <c r="W7" s="120"/>
      <c r="X7" s="120"/>
      <c r="Y7" s="120"/>
    </row>
    <row r="8" spans="1:25" ht="5.0999999999999996" customHeight="1" x14ac:dyDescent="0.2">
      <c r="B8" s="111" t="s">
        <v>607</v>
      </c>
      <c r="C8" s="111"/>
      <c r="D8" s="111"/>
      <c r="E8" s="111"/>
      <c r="F8" s="111"/>
      <c r="G8" s="111"/>
      <c r="H8" s="117"/>
      <c r="I8" s="117"/>
      <c r="J8" s="117"/>
      <c r="K8" s="117"/>
      <c r="L8" s="117"/>
      <c r="M8" s="117"/>
      <c r="N8" s="117"/>
      <c r="O8" s="118"/>
      <c r="P8" s="118"/>
      <c r="Q8" s="118"/>
      <c r="R8" s="118"/>
      <c r="S8" s="118"/>
      <c r="T8" s="118"/>
      <c r="U8" s="119"/>
      <c r="V8" s="120"/>
      <c r="W8" s="120"/>
      <c r="X8" s="120"/>
      <c r="Y8" s="120"/>
    </row>
    <row r="9" spans="1:25" ht="0.75" customHeight="1" x14ac:dyDescent="0.2">
      <c r="B9" s="111"/>
      <c r="C9" s="111"/>
      <c r="D9" s="111"/>
      <c r="E9" s="111"/>
      <c r="F9" s="111"/>
      <c r="G9" s="111"/>
      <c r="H9" s="121" t="s">
        <v>608</v>
      </c>
      <c r="I9" s="121"/>
      <c r="J9" s="121"/>
      <c r="K9" s="121"/>
      <c r="L9" s="121"/>
      <c r="M9" s="121"/>
      <c r="N9" s="121"/>
      <c r="O9" s="118"/>
      <c r="P9" s="118"/>
      <c r="Q9" s="118"/>
      <c r="R9" s="118"/>
      <c r="S9" s="118"/>
      <c r="T9" s="118"/>
      <c r="U9" s="119"/>
      <c r="V9" s="120"/>
      <c r="W9" s="120"/>
      <c r="X9" s="120"/>
      <c r="Y9" s="120"/>
    </row>
    <row r="10" spans="1:25" ht="3.75" customHeight="1" x14ac:dyDescent="0.2">
      <c r="B10" s="111"/>
      <c r="C10" s="111"/>
      <c r="D10" s="111"/>
      <c r="E10" s="111"/>
      <c r="F10" s="111"/>
      <c r="G10" s="111"/>
      <c r="H10" s="121"/>
      <c r="I10" s="121"/>
      <c r="J10" s="121"/>
      <c r="K10" s="121"/>
      <c r="L10" s="121"/>
      <c r="M10" s="121"/>
      <c r="N10" s="121"/>
      <c r="O10" s="118"/>
      <c r="P10" s="118"/>
      <c r="Q10" s="118"/>
      <c r="R10" s="118"/>
      <c r="S10" s="118"/>
      <c r="T10" s="118"/>
      <c r="U10" s="119"/>
      <c r="V10" s="120"/>
      <c r="W10" s="120"/>
      <c r="X10" s="120"/>
      <c r="Y10" s="120"/>
    </row>
    <row r="11" spans="1:25" x14ac:dyDescent="0.2">
      <c r="B11" s="111"/>
      <c r="C11" s="111"/>
      <c r="D11" s="111"/>
      <c r="E11" s="111"/>
      <c r="F11" s="111"/>
      <c r="G11" s="111"/>
      <c r="H11" s="121"/>
      <c r="I11" s="121"/>
      <c r="J11" s="121"/>
      <c r="K11" s="121"/>
      <c r="L11" s="121"/>
      <c r="M11" s="121"/>
      <c r="N11" s="121"/>
      <c r="O11" s="118"/>
      <c r="P11" s="118"/>
      <c r="Q11" s="118"/>
      <c r="R11" s="118"/>
      <c r="S11" s="118"/>
      <c r="T11" s="118"/>
      <c r="U11" s="119"/>
      <c r="V11" s="120"/>
      <c r="W11" s="120"/>
      <c r="X11" s="120"/>
      <c r="Y11" s="120"/>
    </row>
    <row r="12" spans="1:25" ht="2.25" customHeight="1" x14ac:dyDescent="0.2">
      <c r="B12" s="111"/>
      <c r="C12" s="111"/>
      <c r="D12" s="11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18"/>
      <c r="T12" s="118"/>
      <c r="U12" s="119"/>
      <c r="V12" s="118" t="s">
        <v>609</v>
      </c>
      <c r="W12" s="118"/>
    </row>
    <row r="13" spans="1:25" ht="5.0999999999999996" customHeight="1" x14ac:dyDescent="0.2">
      <c r="B13" s="111" t="s">
        <v>7</v>
      </c>
      <c r="C13" s="111"/>
      <c r="D13" s="11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18"/>
      <c r="T13" s="118"/>
      <c r="U13" s="119"/>
      <c r="V13" s="118"/>
      <c r="W13" s="118"/>
    </row>
    <row r="14" spans="1:25" ht="2.4500000000000002" customHeight="1" x14ac:dyDescent="0.2">
      <c r="B14" s="111"/>
      <c r="C14" s="111"/>
      <c r="D14" s="11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18"/>
      <c r="T14" s="118"/>
      <c r="U14" s="119"/>
      <c r="V14" s="118"/>
      <c r="W14" s="118"/>
    </row>
    <row r="15" spans="1:25" ht="2.1" customHeight="1" x14ac:dyDescent="0.2">
      <c r="B15" s="111"/>
      <c r="C15" s="111"/>
      <c r="D15" s="11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18"/>
      <c r="T15" s="118"/>
      <c r="U15" s="118"/>
      <c r="V15" s="118"/>
      <c r="W15" s="118"/>
    </row>
    <row r="16" spans="1:25" ht="2.25" customHeight="1" x14ac:dyDescent="0.2"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18"/>
      <c r="T16" s="118"/>
      <c r="U16" s="118"/>
      <c r="V16" s="118"/>
      <c r="W16" s="118"/>
    </row>
    <row r="17" spans="1:23" ht="10.9" customHeight="1" x14ac:dyDescent="0.2">
      <c r="A17" s="116"/>
      <c r="B17" s="116"/>
      <c r="C17" s="116"/>
      <c r="D17" s="116"/>
      <c r="E17" s="116"/>
      <c r="F17" s="116"/>
      <c r="G17" s="116"/>
      <c r="H17" s="116"/>
      <c r="I17" s="116"/>
      <c r="J17" s="123" t="s">
        <v>8</v>
      </c>
      <c r="K17" s="123"/>
      <c r="L17" s="123"/>
      <c r="M17" s="123" t="s">
        <v>9</v>
      </c>
      <c r="N17" s="123"/>
      <c r="O17" s="123"/>
      <c r="P17" s="123" t="s">
        <v>10</v>
      </c>
      <c r="Q17" s="123"/>
      <c r="R17" s="123"/>
      <c r="S17" s="123"/>
      <c r="T17" s="123"/>
      <c r="U17" s="123"/>
      <c r="V17" s="123"/>
      <c r="W17" s="123"/>
    </row>
    <row r="18" spans="1:23" ht="14.1" customHeight="1" x14ac:dyDescent="0.2">
      <c r="A18" s="115" t="s">
        <v>11</v>
      </c>
      <c r="B18" s="115"/>
      <c r="C18" s="115" t="s">
        <v>12</v>
      </c>
      <c r="D18" s="115"/>
      <c r="E18" s="115"/>
      <c r="F18" s="115" t="s">
        <v>13</v>
      </c>
      <c r="G18" s="115"/>
      <c r="H18" s="115"/>
      <c r="I18" s="115"/>
      <c r="J18" s="124" t="s">
        <v>14</v>
      </c>
      <c r="K18" s="124"/>
      <c r="L18" s="65" t="s">
        <v>15</v>
      </c>
      <c r="M18" s="65" t="s">
        <v>14</v>
      </c>
      <c r="N18" s="124" t="s">
        <v>15</v>
      </c>
      <c r="O18" s="124"/>
      <c r="P18" s="124" t="s">
        <v>14</v>
      </c>
      <c r="Q18" s="124"/>
      <c r="R18" s="124" t="s">
        <v>15</v>
      </c>
      <c r="S18" s="124"/>
      <c r="T18" s="124"/>
      <c r="U18" s="124"/>
      <c r="V18" s="124"/>
      <c r="W18" s="124"/>
    </row>
    <row r="19" spans="1:23" ht="3.2" customHeight="1" x14ac:dyDescent="0.2"/>
    <row r="20" spans="1:23" ht="10.9" customHeight="1" x14ac:dyDescent="0.2">
      <c r="A20" s="110" t="s">
        <v>16</v>
      </c>
      <c r="B20" s="110"/>
      <c r="C20" s="110" t="s">
        <v>17</v>
      </c>
      <c r="D20" s="110"/>
      <c r="E20" s="110"/>
      <c r="F20" s="110" t="s">
        <v>18</v>
      </c>
      <c r="G20" s="110"/>
      <c r="H20" s="110"/>
      <c r="I20" s="110"/>
      <c r="J20" s="109">
        <v>817138.23</v>
      </c>
      <c r="K20" s="109"/>
      <c r="L20" s="66">
        <v>0</v>
      </c>
      <c r="M20" s="66">
        <v>5004072.32</v>
      </c>
      <c r="N20" s="109">
        <v>5582220.2400000002</v>
      </c>
      <c r="O20" s="109"/>
      <c r="P20" s="109">
        <v>238990.31</v>
      </c>
      <c r="Q20" s="109"/>
      <c r="R20" s="109">
        <v>0</v>
      </c>
      <c r="S20" s="109"/>
      <c r="T20" s="109"/>
      <c r="U20" s="109"/>
      <c r="V20" s="109"/>
      <c r="W20" s="109"/>
    </row>
    <row r="21" spans="1:23" ht="10.9" customHeight="1" x14ac:dyDescent="0.2">
      <c r="A21" s="110" t="s">
        <v>16</v>
      </c>
      <c r="B21" s="110"/>
      <c r="C21" s="110" t="s">
        <v>19</v>
      </c>
      <c r="D21" s="110"/>
      <c r="E21" s="110"/>
      <c r="F21" s="110" t="s">
        <v>20</v>
      </c>
      <c r="G21" s="110"/>
      <c r="H21" s="110"/>
      <c r="I21" s="110"/>
      <c r="J21" s="109">
        <v>91583.360000000001</v>
      </c>
      <c r="K21" s="109"/>
      <c r="L21" s="66">
        <v>0</v>
      </c>
      <c r="M21" s="66">
        <v>0</v>
      </c>
      <c r="N21" s="109">
        <v>0</v>
      </c>
      <c r="O21" s="109"/>
      <c r="P21" s="109">
        <v>91583.360000000001</v>
      </c>
      <c r="Q21" s="109"/>
      <c r="R21" s="109">
        <v>0</v>
      </c>
      <c r="S21" s="109"/>
      <c r="T21" s="109"/>
      <c r="U21" s="109"/>
      <c r="V21" s="109"/>
      <c r="W21" s="109"/>
    </row>
    <row r="22" spans="1:23" ht="10.9" customHeight="1" x14ac:dyDescent="0.2">
      <c r="A22" s="110" t="s">
        <v>16</v>
      </c>
      <c r="B22" s="110"/>
      <c r="C22" s="110" t="s">
        <v>21</v>
      </c>
      <c r="D22" s="110"/>
      <c r="E22" s="110"/>
      <c r="F22" s="110" t="s">
        <v>22</v>
      </c>
      <c r="G22" s="110"/>
      <c r="H22" s="110"/>
      <c r="I22" s="110"/>
      <c r="J22" s="109">
        <v>30527.78</v>
      </c>
      <c r="K22" s="109"/>
      <c r="L22" s="66">
        <v>0</v>
      </c>
      <c r="M22" s="66">
        <v>0</v>
      </c>
      <c r="N22" s="109">
        <v>0</v>
      </c>
      <c r="O22" s="109"/>
      <c r="P22" s="109">
        <v>30527.78</v>
      </c>
      <c r="Q22" s="109"/>
      <c r="R22" s="109">
        <v>0</v>
      </c>
      <c r="S22" s="109"/>
      <c r="T22" s="109"/>
      <c r="U22" s="109"/>
      <c r="V22" s="109"/>
      <c r="W22" s="109"/>
    </row>
    <row r="23" spans="1:23" ht="10.9" customHeight="1" x14ac:dyDescent="0.2">
      <c r="A23" s="110" t="s">
        <v>16</v>
      </c>
      <c r="B23" s="110"/>
      <c r="C23" s="110" t="s">
        <v>23</v>
      </c>
      <c r="D23" s="110"/>
      <c r="E23" s="110"/>
      <c r="F23" s="110" t="s">
        <v>24</v>
      </c>
      <c r="G23" s="110"/>
      <c r="H23" s="110"/>
      <c r="I23" s="110"/>
      <c r="J23" s="109">
        <v>30527.78</v>
      </c>
      <c r="K23" s="109"/>
      <c r="L23" s="66">
        <v>0</v>
      </c>
      <c r="M23" s="66">
        <v>0</v>
      </c>
      <c r="N23" s="109">
        <v>0</v>
      </c>
      <c r="O23" s="109"/>
      <c r="P23" s="109">
        <v>30527.78</v>
      </c>
      <c r="Q23" s="109"/>
      <c r="R23" s="109">
        <v>0</v>
      </c>
      <c r="S23" s="109"/>
      <c r="T23" s="109"/>
      <c r="U23" s="109"/>
      <c r="V23" s="109"/>
      <c r="W23" s="109"/>
    </row>
    <row r="24" spans="1:23" ht="10.9" customHeight="1" x14ac:dyDescent="0.2">
      <c r="A24" s="110" t="s">
        <v>16</v>
      </c>
      <c r="B24" s="110"/>
      <c r="C24" s="110" t="s">
        <v>25</v>
      </c>
      <c r="D24" s="110"/>
      <c r="E24" s="110"/>
      <c r="F24" s="110" t="s">
        <v>26</v>
      </c>
      <c r="G24" s="110"/>
      <c r="H24" s="110"/>
      <c r="I24" s="110"/>
      <c r="J24" s="109">
        <v>30527.8</v>
      </c>
      <c r="K24" s="109"/>
      <c r="L24" s="66">
        <v>0</v>
      </c>
      <c r="M24" s="66">
        <v>0</v>
      </c>
      <c r="N24" s="109">
        <v>0</v>
      </c>
      <c r="O24" s="109"/>
      <c r="P24" s="109">
        <v>30527.8</v>
      </c>
      <c r="Q24" s="109"/>
      <c r="R24" s="109">
        <v>0</v>
      </c>
      <c r="S24" s="109"/>
      <c r="T24" s="109"/>
      <c r="U24" s="109"/>
      <c r="V24" s="109"/>
      <c r="W24" s="109"/>
    </row>
    <row r="25" spans="1:23" ht="10.9" customHeight="1" x14ac:dyDescent="0.2">
      <c r="A25" s="110" t="s">
        <v>16</v>
      </c>
      <c r="B25" s="110"/>
      <c r="C25" s="110" t="s">
        <v>27</v>
      </c>
      <c r="D25" s="110"/>
      <c r="E25" s="110"/>
      <c r="F25" s="110" t="s">
        <v>28</v>
      </c>
      <c r="G25" s="110"/>
      <c r="H25" s="110"/>
      <c r="I25" s="110"/>
      <c r="J25" s="109">
        <v>16820.43</v>
      </c>
      <c r="K25" s="109"/>
      <c r="L25" s="66">
        <v>0</v>
      </c>
      <c r="M25" s="66">
        <v>2170287.04</v>
      </c>
      <c r="N25" s="109">
        <v>2167851.04</v>
      </c>
      <c r="O25" s="109"/>
      <c r="P25" s="109">
        <v>19256.43</v>
      </c>
      <c r="Q25" s="109"/>
      <c r="R25" s="109">
        <v>0</v>
      </c>
      <c r="S25" s="109"/>
      <c r="T25" s="109"/>
      <c r="U25" s="109"/>
      <c r="V25" s="109"/>
      <c r="W25" s="109"/>
    </row>
    <row r="26" spans="1:23" ht="10.9" customHeight="1" x14ac:dyDescent="0.2">
      <c r="A26" s="110" t="s">
        <v>16</v>
      </c>
      <c r="B26" s="110"/>
      <c r="C26" s="110" t="s">
        <v>34</v>
      </c>
      <c r="D26" s="110"/>
      <c r="E26" s="110"/>
      <c r="F26" s="110" t="s">
        <v>35</v>
      </c>
      <c r="G26" s="110"/>
      <c r="H26" s="110"/>
      <c r="I26" s="110"/>
      <c r="J26" s="109">
        <v>0</v>
      </c>
      <c r="K26" s="109"/>
      <c r="L26" s="66">
        <v>0</v>
      </c>
      <c r="M26" s="66">
        <v>2167851.04</v>
      </c>
      <c r="N26" s="109">
        <v>2167851.04</v>
      </c>
      <c r="O26" s="109"/>
      <c r="P26" s="109">
        <v>0</v>
      </c>
      <c r="Q26" s="109"/>
      <c r="R26" s="109">
        <v>0</v>
      </c>
      <c r="S26" s="109"/>
      <c r="T26" s="109"/>
      <c r="U26" s="109"/>
      <c r="V26" s="109"/>
      <c r="W26" s="109"/>
    </row>
    <row r="27" spans="1:23" ht="10.9" customHeight="1" x14ac:dyDescent="0.2">
      <c r="A27" s="110" t="s">
        <v>16</v>
      </c>
      <c r="B27" s="110"/>
      <c r="C27" s="110" t="s">
        <v>283</v>
      </c>
      <c r="D27" s="110"/>
      <c r="E27" s="110"/>
      <c r="F27" s="110" t="s">
        <v>284</v>
      </c>
      <c r="G27" s="110"/>
      <c r="H27" s="110"/>
      <c r="I27" s="110"/>
      <c r="J27" s="109">
        <v>0</v>
      </c>
      <c r="K27" s="109"/>
      <c r="L27" s="66">
        <v>0</v>
      </c>
      <c r="M27" s="66">
        <v>215000</v>
      </c>
      <c r="N27" s="109">
        <v>215000</v>
      </c>
      <c r="O27" s="109"/>
      <c r="P27" s="109">
        <v>0</v>
      </c>
      <c r="Q27" s="109"/>
      <c r="R27" s="109">
        <v>0</v>
      </c>
      <c r="S27" s="109"/>
      <c r="T27" s="109"/>
      <c r="U27" s="109"/>
      <c r="V27" s="109"/>
      <c r="W27" s="109"/>
    </row>
    <row r="28" spans="1:23" ht="10.9" customHeight="1" x14ac:dyDescent="0.2">
      <c r="A28" s="110" t="s">
        <v>16</v>
      </c>
      <c r="B28" s="110"/>
      <c r="C28" s="110" t="s">
        <v>285</v>
      </c>
      <c r="D28" s="110"/>
      <c r="E28" s="110"/>
      <c r="F28" s="110" t="s">
        <v>165</v>
      </c>
      <c r="G28" s="110"/>
      <c r="H28" s="110"/>
      <c r="I28" s="110"/>
      <c r="J28" s="109">
        <v>0</v>
      </c>
      <c r="K28" s="109"/>
      <c r="L28" s="66">
        <v>0</v>
      </c>
      <c r="M28" s="66">
        <v>2851.04</v>
      </c>
      <c r="N28" s="109">
        <v>2851.04</v>
      </c>
      <c r="O28" s="109"/>
      <c r="P28" s="109">
        <v>0</v>
      </c>
      <c r="Q28" s="109"/>
      <c r="R28" s="109">
        <v>0</v>
      </c>
      <c r="S28" s="109"/>
      <c r="T28" s="109"/>
      <c r="U28" s="109"/>
      <c r="V28" s="109"/>
      <c r="W28" s="109"/>
    </row>
    <row r="29" spans="1:23" ht="10.9" customHeight="1" x14ac:dyDescent="0.2">
      <c r="A29" s="110" t="s">
        <v>16</v>
      </c>
      <c r="B29" s="110"/>
      <c r="C29" s="110" t="s">
        <v>286</v>
      </c>
      <c r="D29" s="110"/>
      <c r="E29" s="110"/>
      <c r="F29" s="110" t="s">
        <v>280</v>
      </c>
      <c r="G29" s="110"/>
      <c r="H29" s="110"/>
      <c r="I29" s="110"/>
      <c r="J29" s="109">
        <v>0</v>
      </c>
      <c r="K29" s="109"/>
      <c r="L29" s="66">
        <v>0</v>
      </c>
      <c r="M29" s="66">
        <v>200000</v>
      </c>
      <c r="N29" s="109">
        <v>200000</v>
      </c>
      <c r="O29" s="109"/>
      <c r="P29" s="109">
        <v>0</v>
      </c>
      <c r="Q29" s="109"/>
      <c r="R29" s="109">
        <v>0</v>
      </c>
      <c r="S29" s="109"/>
      <c r="T29" s="109"/>
      <c r="U29" s="109"/>
      <c r="V29" s="109"/>
      <c r="W29" s="109"/>
    </row>
    <row r="30" spans="1:23" ht="10.9" customHeight="1" x14ac:dyDescent="0.2">
      <c r="A30" s="110" t="s">
        <v>16</v>
      </c>
      <c r="B30" s="110"/>
      <c r="C30" s="110" t="s">
        <v>287</v>
      </c>
      <c r="D30" s="110"/>
      <c r="E30" s="110"/>
      <c r="F30" s="110" t="s">
        <v>288</v>
      </c>
      <c r="G30" s="110"/>
      <c r="H30" s="110"/>
      <c r="I30" s="110"/>
      <c r="J30" s="109">
        <v>0</v>
      </c>
      <c r="K30" s="109"/>
      <c r="L30" s="66">
        <v>0</v>
      </c>
      <c r="M30" s="66">
        <v>1000000</v>
      </c>
      <c r="N30" s="109">
        <v>1000000</v>
      </c>
      <c r="O30" s="109"/>
      <c r="P30" s="109">
        <v>0</v>
      </c>
      <c r="Q30" s="109"/>
      <c r="R30" s="109">
        <v>0</v>
      </c>
      <c r="S30" s="109"/>
      <c r="T30" s="109"/>
      <c r="U30" s="109"/>
      <c r="V30" s="109"/>
      <c r="W30" s="109"/>
    </row>
    <row r="31" spans="1:23" ht="10.9" customHeight="1" x14ac:dyDescent="0.2">
      <c r="A31" s="110" t="s">
        <v>16</v>
      </c>
      <c r="B31" s="110"/>
      <c r="C31" s="110" t="s">
        <v>289</v>
      </c>
      <c r="D31" s="110"/>
      <c r="E31" s="110"/>
      <c r="F31" s="110" t="s">
        <v>290</v>
      </c>
      <c r="G31" s="110"/>
      <c r="H31" s="110"/>
      <c r="I31" s="110"/>
      <c r="J31" s="109">
        <v>0</v>
      </c>
      <c r="K31" s="109"/>
      <c r="L31" s="66">
        <v>0</v>
      </c>
      <c r="M31" s="66">
        <v>750000</v>
      </c>
      <c r="N31" s="109">
        <v>750000</v>
      </c>
      <c r="O31" s="109"/>
      <c r="P31" s="109">
        <v>0</v>
      </c>
      <c r="Q31" s="109"/>
      <c r="R31" s="109">
        <v>0</v>
      </c>
      <c r="S31" s="109"/>
      <c r="T31" s="109"/>
      <c r="U31" s="109"/>
      <c r="V31" s="109"/>
      <c r="W31" s="109"/>
    </row>
    <row r="32" spans="1:23" ht="10.9" customHeight="1" x14ac:dyDescent="0.2">
      <c r="A32" s="110" t="s">
        <v>16</v>
      </c>
      <c r="B32" s="110"/>
      <c r="C32" s="110" t="s">
        <v>36</v>
      </c>
      <c r="D32" s="110"/>
      <c r="E32" s="110"/>
      <c r="F32" s="110" t="s">
        <v>37</v>
      </c>
      <c r="G32" s="110"/>
      <c r="H32" s="110"/>
      <c r="I32" s="110"/>
      <c r="J32" s="109">
        <v>8700</v>
      </c>
      <c r="K32" s="109"/>
      <c r="L32" s="66">
        <v>0</v>
      </c>
      <c r="M32" s="66">
        <v>348</v>
      </c>
      <c r="N32" s="109">
        <v>0</v>
      </c>
      <c r="O32" s="109"/>
      <c r="P32" s="109">
        <v>9048</v>
      </c>
      <c r="Q32" s="109"/>
      <c r="R32" s="109">
        <v>0</v>
      </c>
      <c r="S32" s="109"/>
      <c r="T32" s="109"/>
      <c r="U32" s="109"/>
      <c r="V32" s="109"/>
      <c r="W32" s="109"/>
    </row>
    <row r="33" spans="1:23" ht="10.9" customHeight="1" x14ac:dyDescent="0.2">
      <c r="A33" s="110" t="s">
        <v>16</v>
      </c>
      <c r="B33" s="110"/>
      <c r="C33" s="110" t="s">
        <v>38</v>
      </c>
      <c r="D33" s="110"/>
      <c r="E33" s="110"/>
      <c r="F33" s="110" t="s">
        <v>39</v>
      </c>
      <c r="G33" s="110"/>
      <c r="H33" s="110"/>
      <c r="I33" s="110"/>
      <c r="J33" s="109">
        <v>8700</v>
      </c>
      <c r="K33" s="109"/>
      <c r="L33" s="66">
        <v>0</v>
      </c>
      <c r="M33" s="66">
        <v>348</v>
      </c>
      <c r="N33" s="109">
        <v>0</v>
      </c>
      <c r="O33" s="109"/>
      <c r="P33" s="109">
        <v>9048</v>
      </c>
      <c r="Q33" s="109"/>
      <c r="R33" s="109">
        <v>0</v>
      </c>
      <c r="S33" s="109"/>
      <c r="T33" s="109"/>
      <c r="U33" s="109"/>
      <c r="V33" s="109"/>
      <c r="W33" s="109"/>
    </row>
    <row r="34" spans="1:23" ht="10.9" customHeight="1" x14ac:dyDescent="0.2">
      <c r="A34" s="110" t="s">
        <v>16</v>
      </c>
      <c r="B34" s="110"/>
      <c r="C34" s="110" t="s">
        <v>40</v>
      </c>
      <c r="D34" s="110"/>
      <c r="E34" s="110"/>
      <c r="F34" s="110" t="s">
        <v>41</v>
      </c>
      <c r="G34" s="110"/>
      <c r="H34" s="110"/>
      <c r="I34" s="110"/>
      <c r="J34" s="109">
        <v>8004</v>
      </c>
      <c r="K34" s="109"/>
      <c r="L34" s="66">
        <v>0</v>
      </c>
      <c r="M34" s="66">
        <v>2088</v>
      </c>
      <c r="N34" s="109">
        <v>0</v>
      </c>
      <c r="O34" s="109"/>
      <c r="P34" s="109">
        <v>10092</v>
      </c>
      <c r="Q34" s="109"/>
      <c r="R34" s="109">
        <v>0</v>
      </c>
      <c r="S34" s="109"/>
      <c r="T34" s="109"/>
      <c r="U34" s="109"/>
      <c r="V34" s="109"/>
      <c r="W34" s="109"/>
    </row>
    <row r="35" spans="1:23" ht="10.9" customHeight="1" x14ac:dyDescent="0.2">
      <c r="A35" s="110" t="s">
        <v>16</v>
      </c>
      <c r="B35" s="110"/>
      <c r="C35" s="110" t="s">
        <v>42</v>
      </c>
      <c r="D35" s="110"/>
      <c r="E35" s="110"/>
      <c r="F35" s="110" t="s">
        <v>43</v>
      </c>
      <c r="G35" s="110"/>
      <c r="H35" s="110"/>
      <c r="I35" s="110"/>
      <c r="J35" s="109">
        <v>8004</v>
      </c>
      <c r="K35" s="109"/>
      <c r="L35" s="66">
        <v>0</v>
      </c>
      <c r="M35" s="66">
        <v>2088</v>
      </c>
      <c r="N35" s="109">
        <v>0</v>
      </c>
      <c r="O35" s="109"/>
      <c r="P35" s="109">
        <v>10092</v>
      </c>
      <c r="Q35" s="109"/>
      <c r="R35" s="109">
        <v>0</v>
      </c>
      <c r="S35" s="109"/>
      <c r="T35" s="109"/>
      <c r="U35" s="109"/>
      <c r="V35" s="109"/>
      <c r="W35" s="109"/>
    </row>
    <row r="36" spans="1:23" ht="10.9" customHeight="1" x14ac:dyDescent="0.2">
      <c r="A36" s="110" t="s">
        <v>16</v>
      </c>
      <c r="B36" s="110"/>
      <c r="C36" s="110" t="s">
        <v>205</v>
      </c>
      <c r="D36" s="110"/>
      <c r="E36" s="110"/>
      <c r="F36" s="110" t="s">
        <v>206</v>
      </c>
      <c r="G36" s="110"/>
      <c r="H36" s="110"/>
      <c r="I36" s="110"/>
      <c r="J36" s="109">
        <v>116.43</v>
      </c>
      <c r="K36" s="109"/>
      <c r="L36" s="66">
        <v>0</v>
      </c>
      <c r="M36" s="66">
        <v>0</v>
      </c>
      <c r="N36" s="109">
        <v>0</v>
      </c>
      <c r="O36" s="109"/>
      <c r="P36" s="109">
        <v>116.43</v>
      </c>
      <c r="Q36" s="109"/>
      <c r="R36" s="109">
        <v>0</v>
      </c>
      <c r="S36" s="109"/>
      <c r="T36" s="109"/>
      <c r="U36" s="109"/>
      <c r="V36" s="109"/>
      <c r="W36" s="109"/>
    </row>
    <row r="37" spans="1:23" ht="10.9" customHeight="1" x14ac:dyDescent="0.2">
      <c r="A37" s="110" t="s">
        <v>16</v>
      </c>
      <c r="B37" s="110"/>
      <c r="C37" s="110" t="s">
        <v>207</v>
      </c>
      <c r="D37" s="110"/>
      <c r="E37" s="110"/>
      <c r="F37" s="110" t="s">
        <v>43</v>
      </c>
      <c r="G37" s="110"/>
      <c r="H37" s="110"/>
      <c r="I37" s="110"/>
      <c r="J37" s="109">
        <v>116.43</v>
      </c>
      <c r="K37" s="109"/>
      <c r="L37" s="66">
        <v>0</v>
      </c>
      <c r="M37" s="66">
        <v>0</v>
      </c>
      <c r="N37" s="109">
        <v>0</v>
      </c>
      <c r="O37" s="109"/>
      <c r="P37" s="109">
        <v>116.43</v>
      </c>
      <c r="Q37" s="109"/>
      <c r="R37" s="109">
        <v>0</v>
      </c>
      <c r="S37" s="109"/>
      <c r="T37" s="109"/>
      <c r="U37" s="109"/>
      <c r="V37" s="109"/>
      <c r="W37" s="109"/>
    </row>
    <row r="38" spans="1:23" ht="10.9" customHeight="1" x14ac:dyDescent="0.2">
      <c r="A38" s="110" t="s">
        <v>16</v>
      </c>
      <c r="B38" s="110"/>
      <c r="C38" s="110" t="s">
        <v>44</v>
      </c>
      <c r="D38" s="110"/>
      <c r="E38" s="110"/>
      <c r="F38" s="110" t="s">
        <v>45</v>
      </c>
      <c r="G38" s="110"/>
      <c r="H38" s="110"/>
      <c r="I38" s="110"/>
      <c r="J38" s="109">
        <v>708734.44</v>
      </c>
      <c r="K38" s="109"/>
      <c r="L38" s="66">
        <v>0</v>
      </c>
      <c r="M38" s="66">
        <v>215530.56</v>
      </c>
      <c r="N38" s="109">
        <v>902427.32</v>
      </c>
      <c r="O38" s="109"/>
      <c r="P38" s="109">
        <v>21837.68</v>
      </c>
      <c r="Q38" s="109"/>
      <c r="R38" s="109">
        <v>0</v>
      </c>
      <c r="S38" s="109"/>
      <c r="T38" s="109"/>
      <c r="U38" s="109"/>
      <c r="V38" s="109"/>
      <c r="W38" s="109"/>
    </row>
    <row r="39" spans="1:23" ht="10.9" customHeight="1" x14ac:dyDescent="0.2">
      <c r="A39" s="110" t="s">
        <v>16</v>
      </c>
      <c r="B39" s="110"/>
      <c r="C39" s="110" t="s">
        <v>46</v>
      </c>
      <c r="D39" s="110"/>
      <c r="E39" s="110"/>
      <c r="F39" s="110" t="s">
        <v>47</v>
      </c>
      <c r="G39" s="110"/>
      <c r="H39" s="110"/>
      <c r="I39" s="110"/>
      <c r="J39" s="109">
        <v>2811.5</v>
      </c>
      <c r="K39" s="109"/>
      <c r="L39" s="66">
        <v>0</v>
      </c>
      <c r="M39" s="66">
        <v>1621.68</v>
      </c>
      <c r="N39" s="109">
        <v>4433.18</v>
      </c>
      <c r="O39" s="109"/>
      <c r="P39" s="109">
        <v>0</v>
      </c>
      <c r="Q39" s="109"/>
      <c r="R39" s="109">
        <v>0</v>
      </c>
      <c r="S39" s="109"/>
      <c r="T39" s="109"/>
      <c r="U39" s="109"/>
      <c r="V39" s="109"/>
      <c r="W39" s="109"/>
    </row>
    <row r="40" spans="1:23" ht="10.9" customHeight="1" x14ac:dyDescent="0.2">
      <c r="A40" s="110" t="s">
        <v>16</v>
      </c>
      <c r="B40" s="110"/>
      <c r="C40" s="110" t="s">
        <v>48</v>
      </c>
      <c r="D40" s="110"/>
      <c r="E40" s="110"/>
      <c r="F40" s="110" t="s">
        <v>49</v>
      </c>
      <c r="G40" s="110"/>
      <c r="H40" s="110"/>
      <c r="I40" s="110"/>
      <c r="J40" s="109">
        <v>0</v>
      </c>
      <c r="K40" s="109"/>
      <c r="L40" s="66">
        <v>0</v>
      </c>
      <c r="M40" s="66">
        <v>1621.68</v>
      </c>
      <c r="N40" s="109">
        <v>1621.68</v>
      </c>
      <c r="O40" s="109"/>
      <c r="P40" s="109">
        <v>0</v>
      </c>
      <c r="Q40" s="109"/>
      <c r="R40" s="109">
        <v>0</v>
      </c>
      <c r="S40" s="109"/>
      <c r="T40" s="109"/>
      <c r="U40" s="109"/>
      <c r="V40" s="109"/>
      <c r="W40" s="109"/>
    </row>
    <row r="41" spans="1:23" ht="10.9" customHeight="1" x14ac:dyDescent="0.2">
      <c r="A41" s="110" t="s">
        <v>16</v>
      </c>
      <c r="B41" s="110"/>
      <c r="C41" s="110" t="s">
        <v>190</v>
      </c>
      <c r="D41" s="110"/>
      <c r="E41" s="110"/>
      <c r="F41" s="110" t="s">
        <v>191</v>
      </c>
      <c r="G41" s="110"/>
      <c r="H41" s="110"/>
      <c r="I41" s="110"/>
      <c r="J41" s="109">
        <v>312.5</v>
      </c>
      <c r="K41" s="109"/>
      <c r="L41" s="66">
        <v>0</v>
      </c>
      <c r="M41" s="66">
        <v>0</v>
      </c>
      <c r="N41" s="109">
        <v>312.5</v>
      </c>
      <c r="O41" s="109"/>
      <c r="P41" s="109">
        <v>0</v>
      </c>
      <c r="Q41" s="109"/>
      <c r="R41" s="109">
        <v>0</v>
      </c>
      <c r="S41" s="109"/>
      <c r="T41" s="109"/>
      <c r="U41" s="109"/>
      <c r="V41" s="109"/>
      <c r="W41" s="109"/>
    </row>
    <row r="42" spans="1:23" ht="10.9" customHeight="1" x14ac:dyDescent="0.2">
      <c r="A42" s="110" t="s">
        <v>16</v>
      </c>
      <c r="B42" s="110"/>
      <c r="C42" s="110" t="s">
        <v>275</v>
      </c>
      <c r="D42" s="110"/>
      <c r="E42" s="110"/>
      <c r="F42" s="110" t="s">
        <v>276</v>
      </c>
      <c r="G42" s="110"/>
      <c r="H42" s="110"/>
      <c r="I42" s="110"/>
      <c r="J42" s="109">
        <v>2499</v>
      </c>
      <c r="K42" s="109"/>
      <c r="L42" s="66">
        <v>0</v>
      </c>
      <c r="M42" s="66">
        <v>0</v>
      </c>
      <c r="N42" s="109">
        <v>2499</v>
      </c>
      <c r="O42" s="109"/>
      <c r="P42" s="109">
        <v>0</v>
      </c>
      <c r="Q42" s="109"/>
      <c r="R42" s="109">
        <v>0</v>
      </c>
      <c r="S42" s="109"/>
      <c r="T42" s="109"/>
      <c r="U42" s="109"/>
      <c r="V42" s="109"/>
      <c r="W42" s="109"/>
    </row>
    <row r="43" spans="1:23" ht="10.9" customHeight="1" x14ac:dyDescent="0.2">
      <c r="A43" s="110" t="s">
        <v>16</v>
      </c>
      <c r="B43" s="110"/>
      <c r="C43" s="110" t="s">
        <v>52</v>
      </c>
      <c r="D43" s="110"/>
      <c r="E43" s="110"/>
      <c r="F43" s="110" t="s">
        <v>53</v>
      </c>
      <c r="G43" s="110"/>
      <c r="H43" s="110"/>
      <c r="I43" s="110"/>
      <c r="J43" s="109">
        <v>1084.52</v>
      </c>
      <c r="K43" s="109"/>
      <c r="L43" s="66">
        <v>0</v>
      </c>
      <c r="M43" s="66">
        <v>9282.8799999999992</v>
      </c>
      <c r="N43" s="109">
        <v>10367.4</v>
      </c>
      <c r="O43" s="109"/>
      <c r="P43" s="109">
        <v>0</v>
      </c>
      <c r="Q43" s="109"/>
      <c r="R43" s="109">
        <v>0</v>
      </c>
      <c r="S43" s="109"/>
      <c r="T43" s="109"/>
      <c r="U43" s="109"/>
      <c r="V43" s="109"/>
      <c r="W43" s="109"/>
    </row>
    <row r="44" spans="1:23" ht="10.9" customHeight="1" x14ac:dyDescent="0.2">
      <c r="A44" s="110" t="s">
        <v>16</v>
      </c>
      <c r="B44" s="110"/>
      <c r="C44" s="110" t="s">
        <v>54</v>
      </c>
      <c r="D44" s="110"/>
      <c r="E44" s="110"/>
      <c r="F44" s="110" t="s">
        <v>49</v>
      </c>
      <c r="G44" s="110"/>
      <c r="H44" s="110"/>
      <c r="I44" s="110"/>
      <c r="J44" s="109">
        <v>84.52</v>
      </c>
      <c r="K44" s="109"/>
      <c r="L44" s="66">
        <v>0</v>
      </c>
      <c r="M44" s="66">
        <v>0</v>
      </c>
      <c r="N44" s="109">
        <v>84.52</v>
      </c>
      <c r="O44" s="109"/>
      <c r="P44" s="109">
        <v>0</v>
      </c>
      <c r="Q44" s="109"/>
      <c r="R44" s="109">
        <v>0</v>
      </c>
      <c r="S44" s="109"/>
      <c r="T44" s="109"/>
      <c r="U44" s="109"/>
      <c r="V44" s="109"/>
      <c r="W44" s="109"/>
    </row>
    <row r="45" spans="1:23" ht="10.9" customHeight="1" x14ac:dyDescent="0.2">
      <c r="A45" s="110" t="s">
        <v>16</v>
      </c>
      <c r="B45" s="110"/>
      <c r="C45" s="110" t="s">
        <v>55</v>
      </c>
      <c r="D45" s="110"/>
      <c r="E45" s="110"/>
      <c r="F45" s="110" t="s">
        <v>56</v>
      </c>
      <c r="G45" s="110"/>
      <c r="H45" s="110"/>
      <c r="I45" s="110"/>
      <c r="J45" s="109">
        <v>1000</v>
      </c>
      <c r="K45" s="109"/>
      <c r="L45" s="66">
        <v>0</v>
      </c>
      <c r="M45" s="66">
        <v>0</v>
      </c>
      <c r="N45" s="109">
        <v>1000</v>
      </c>
      <c r="O45" s="109"/>
      <c r="P45" s="109">
        <v>0</v>
      </c>
      <c r="Q45" s="109"/>
      <c r="R45" s="109">
        <v>0</v>
      </c>
      <c r="S45" s="109"/>
      <c r="T45" s="109"/>
      <c r="U45" s="109"/>
      <c r="V45" s="109"/>
      <c r="W45" s="109"/>
    </row>
    <row r="46" spans="1:23" ht="10.9" customHeight="1" x14ac:dyDescent="0.2">
      <c r="A46" s="110" t="s">
        <v>16</v>
      </c>
      <c r="B46" s="110"/>
      <c r="C46" s="110" t="s">
        <v>291</v>
      </c>
      <c r="D46" s="110"/>
      <c r="E46" s="110"/>
      <c r="F46" s="110" t="s">
        <v>288</v>
      </c>
      <c r="G46" s="110"/>
      <c r="H46" s="110"/>
      <c r="I46" s="110"/>
      <c r="J46" s="109">
        <v>0</v>
      </c>
      <c r="K46" s="109"/>
      <c r="L46" s="66">
        <v>0</v>
      </c>
      <c r="M46" s="66">
        <v>9282.8799999999992</v>
      </c>
      <c r="N46" s="109">
        <v>9282.8799999999992</v>
      </c>
      <c r="O46" s="109"/>
      <c r="P46" s="109">
        <v>0</v>
      </c>
      <c r="Q46" s="109"/>
      <c r="R46" s="109">
        <v>0</v>
      </c>
      <c r="S46" s="109"/>
      <c r="T46" s="109"/>
      <c r="U46" s="109"/>
      <c r="V46" s="109"/>
      <c r="W46" s="109"/>
    </row>
    <row r="47" spans="1:23" ht="10.9" customHeight="1" x14ac:dyDescent="0.2">
      <c r="A47" s="110" t="s">
        <v>16</v>
      </c>
      <c r="B47" s="110"/>
      <c r="C47" s="110" t="s">
        <v>57</v>
      </c>
      <c r="D47" s="110"/>
      <c r="E47" s="110"/>
      <c r="F47" s="110" t="s">
        <v>58</v>
      </c>
      <c r="G47" s="110"/>
      <c r="H47" s="110"/>
      <c r="I47" s="110"/>
      <c r="J47" s="109">
        <v>2349</v>
      </c>
      <c r="K47" s="109"/>
      <c r="L47" s="66">
        <v>0</v>
      </c>
      <c r="M47" s="66">
        <v>61189</v>
      </c>
      <c r="N47" s="109">
        <v>63538</v>
      </c>
      <c r="O47" s="109"/>
      <c r="P47" s="109">
        <v>0</v>
      </c>
      <c r="Q47" s="109"/>
      <c r="R47" s="109">
        <v>0</v>
      </c>
      <c r="S47" s="109"/>
      <c r="T47" s="109"/>
      <c r="U47" s="109"/>
      <c r="V47" s="109"/>
      <c r="W47" s="109"/>
    </row>
    <row r="48" spans="1:23" ht="10.9" customHeight="1" x14ac:dyDescent="0.2">
      <c r="A48" s="110" t="s">
        <v>16</v>
      </c>
      <c r="B48" s="110"/>
      <c r="C48" s="110" t="s">
        <v>292</v>
      </c>
      <c r="D48" s="110"/>
      <c r="E48" s="110"/>
      <c r="F48" s="110" t="s">
        <v>32</v>
      </c>
      <c r="G48" s="110"/>
      <c r="H48" s="110"/>
      <c r="I48" s="110"/>
      <c r="J48" s="109">
        <v>2349</v>
      </c>
      <c r="K48" s="109"/>
      <c r="L48" s="66">
        <v>0</v>
      </c>
      <c r="M48" s="66">
        <v>0</v>
      </c>
      <c r="N48" s="109">
        <v>2349</v>
      </c>
      <c r="O48" s="109"/>
      <c r="P48" s="109">
        <v>0</v>
      </c>
      <c r="Q48" s="109"/>
      <c r="R48" s="109">
        <v>0</v>
      </c>
      <c r="S48" s="109"/>
      <c r="T48" s="109"/>
      <c r="U48" s="109"/>
      <c r="V48" s="109"/>
      <c r="W48" s="109"/>
    </row>
    <row r="49" spans="1:23" ht="10.9" customHeight="1" x14ac:dyDescent="0.2">
      <c r="A49" s="110" t="s">
        <v>16</v>
      </c>
      <c r="B49" s="110"/>
      <c r="C49" s="110" t="s">
        <v>610</v>
      </c>
      <c r="D49" s="110"/>
      <c r="E49" s="110"/>
      <c r="F49" s="110" t="s">
        <v>33</v>
      </c>
      <c r="G49" s="110"/>
      <c r="H49" s="110"/>
      <c r="I49" s="110"/>
      <c r="J49" s="109">
        <v>0</v>
      </c>
      <c r="K49" s="109"/>
      <c r="L49" s="66">
        <v>0</v>
      </c>
      <c r="M49" s="66">
        <v>2000</v>
      </c>
      <c r="N49" s="109">
        <v>2000</v>
      </c>
      <c r="O49" s="109"/>
      <c r="P49" s="109">
        <v>0</v>
      </c>
      <c r="Q49" s="109"/>
      <c r="R49" s="109">
        <v>0</v>
      </c>
      <c r="S49" s="109"/>
      <c r="T49" s="109"/>
      <c r="U49" s="109"/>
      <c r="V49" s="109"/>
      <c r="W49" s="109"/>
    </row>
    <row r="50" spans="1:23" ht="10.9" customHeight="1" x14ac:dyDescent="0.2">
      <c r="A50" s="110" t="s">
        <v>16</v>
      </c>
      <c r="B50" s="110"/>
      <c r="C50" s="110" t="s">
        <v>293</v>
      </c>
      <c r="D50" s="110"/>
      <c r="E50" s="110"/>
      <c r="F50" s="110" t="s">
        <v>280</v>
      </c>
      <c r="G50" s="110"/>
      <c r="H50" s="110"/>
      <c r="I50" s="110"/>
      <c r="J50" s="109">
        <v>0</v>
      </c>
      <c r="K50" s="109"/>
      <c r="L50" s="66">
        <v>0</v>
      </c>
      <c r="M50" s="66">
        <v>56840</v>
      </c>
      <c r="N50" s="109">
        <v>56840</v>
      </c>
      <c r="O50" s="109"/>
      <c r="P50" s="109">
        <v>0</v>
      </c>
      <c r="Q50" s="109"/>
      <c r="R50" s="109">
        <v>0</v>
      </c>
      <c r="S50" s="109"/>
      <c r="T50" s="109"/>
      <c r="U50" s="109"/>
      <c r="V50" s="109"/>
      <c r="W50" s="109"/>
    </row>
    <row r="51" spans="1:23" ht="10.9" customHeight="1" x14ac:dyDescent="0.2">
      <c r="A51" s="110" t="s">
        <v>16</v>
      </c>
      <c r="B51" s="110"/>
      <c r="C51" s="110" t="s">
        <v>294</v>
      </c>
      <c r="D51" s="110"/>
      <c r="E51" s="110"/>
      <c r="F51" s="110" t="s">
        <v>295</v>
      </c>
      <c r="G51" s="110"/>
      <c r="H51" s="110"/>
      <c r="I51" s="110"/>
      <c r="J51" s="109">
        <v>0</v>
      </c>
      <c r="K51" s="109"/>
      <c r="L51" s="66">
        <v>0</v>
      </c>
      <c r="M51" s="66">
        <v>2349</v>
      </c>
      <c r="N51" s="109">
        <v>2349</v>
      </c>
      <c r="O51" s="109"/>
      <c r="P51" s="109">
        <v>0</v>
      </c>
      <c r="Q51" s="109"/>
      <c r="R51" s="109">
        <v>0</v>
      </c>
      <c r="S51" s="109"/>
      <c r="T51" s="109"/>
      <c r="U51" s="109"/>
      <c r="V51" s="109"/>
      <c r="W51" s="109"/>
    </row>
    <row r="52" spans="1:23" ht="10.9" customHeight="1" x14ac:dyDescent="0.2">
      <c r="A52" s="110" t="s">
        <v>16</v>
      </c>
      <c r="B52" s="110"/>
      <c r="C52" s="110" t="s">
        <v>59</v>
      </c>
      <c r="D52" s="110"/>
      <c r="E52" s="110"/>
      <c r="F52" s="110" t="s">
        <v>60</v>
      </c>
      <c r="G52" s="110"/>
      <c r="H52" s="110"/>
      <c r="I52" s="110"/>
      <c r="J52" s="109">
        <v>154.82</v>
      </c>
      <c r="K52" s="109"/>
      <c r="L52" s="66">
        <v>0</v>
      </c>
      <c r="M52" s="66">
        <v>66.97</v>
      </c>
      <c r="N52" s="109">
        <v>221.79</v>
      </c>
      <c r="O52" s="109"/>
      <c r="P52" s="109">
        <v>0</v>
      </c>
      <c r="Q52" s="109"/>
      <c r="R52" s="109">
        <v>0</v>
      </c>
      <c r="S52" s="109"/>
      <c r="T52" s="109"/>
      <c r="U52" s="109"/>
      <c r="V52" s="109"/>
      <c r="W52" s="109"/>
    </row>
    <row r="53" spans="1:23" ht="10.9" customHeight="1" x14ac:dyDescent="0.2">
      <c r="A53" s="110" t="s">
        <v>16</v>
      </c>
      <c r="B53" s="110"/>
      <c r="C53" s="110" t="s">
        <v>61</v>
      </c>
      <c r="D53" s="110"/>
      <c r="E53" s="110"/>
      <c r="F53" s="110" t="s">
        <v>62</v>
      </c>
      <c r="G53" s="110"/>
      <c r="H53" s="110"/>
      <c r="I53" s="110"/>
      <c r="J53" s="109">
        <v>66.97</v>
      </c>
      <c r="K53" s="109"/>
      <c r="L53" s="66">
        <v>0</v>
      </c>
      <c r="M53" s="66">
        <v>0</v>
      </c>
      <c r="N53" s="109">
        <v>66.97</v>
      </c>
      <c r="O53" s="109"/>
      <c r="P53" s="109">
        <v>0</v>
      </c>
      <c r="Q53" s="109"/>
      <c r="R53" s="109">
        <v>0</v>
      </c>
      <c r="S53" s="109"/>
      <c r="T53" s="109"/>
      <c r="U53" s="109"/>
      <c r="V53" s="109"/>
      <c r="W53" s="109"/>
    </row>
    <row r="54" spans="1:23" ht="10.9" customHeight="1" x14ac:dyDescent="0.2">
      <c r="A54" s="110" t="s">
        <v>16</v>
      </c>
      <c r="B54" s="110"/>
      <c r="C54" s="110" t="s">
        <v>209</v>
      </c>
      <c r="D54" s="110"/>
      <c r="E54" s="110"/>
      <c r="F54" s="110" t="s">
        <v>32</v>
      </c>
      <c r="G54" s="110"/>
      <c r="H54" s="110"/>
      <c r="I54" s="110"/>
      <c r="J54" s="109">
        <v>20.88</v>
      </c>
      <c r="K54" s="109"/>
      <c r="L54" s="66">
        <v>0</v>
      </c>
      <c r="M54" s="66">
        <v>0</v>
      </c>
      <c r="N54" s="109">
        <v>20.88</v>
      </c>
      <c r="O54" s="109"/>
      <c r="P54" s="109">
        <v>0</v>
      </c>
      <c r="Q54" s="109"/>
      <c r="R54" s="109">
        <v>0</v>
      </c>
      <c r="S54" s="109"/>
      <c r="T54" s="109"/>
      <c r="U54" s="109"/>
      <c r="V54" s="109"/>
      <c r="W54" s="109"/>
    </row>
    <row r="55" spans="1:23" ht="10.9" customHeight="1" x14ac:dyDescent="0.2">
      <c r="A55" s="110" t="s">
        <v>16</v>
      </c>
      <c r="B55" s="110"/>
      <c r="C55" s="110" t="s">
        <v>210</v>
      </c>
      <c r="D55" s="110"/>
      <c r="E55" s="110"/>
      <c r="F55" s="110" t="s">
        <v>3</v>
      </c>
      <c r="G55" s="110"/>
      <c r="H55" s="110"/>
      <c r="I55" s="110"/>
      <c r="J55" s="109">
        <v>66.97</v>
      </c>
      <c r="K55" s="109"/>
      <c r="L55" s="66">
        <v>0</v>
      </c>
      <c r="M55" s="66">
        <v>0</v>
      </c>
      <c r="N55" s="109">
        <v>66.97</v>
      </c>
      <c r="O55" s="109"/>
      <c r="P55" s="109">
        <v>0</v>
      </c>
      <c r="Q55" s="109"/>
      <c r="R55" s="109">
        <v>0</v>
      </c>
      <c r="S55" s="109"/>
      <c r="T55" s="109"/>
      <c r="U55" s="109"/>
      <c r="V55" s="109"/>
      <c r="W55" s="109"/>
    </row>
    <row r="56" spans="1:23" ht="10.9" customHeight="1" x14ac:dyDescent="0.2">
      <c r="A56" s="110" t="s">
        <v>16</v>
      </c>
      <c r="B56" s="110"/>
      <c r="C56" s="110" t="s">
        <v>296</v>
      </c>
      <c r="D56" s="110"/>
      <c r="E56" s="110"/>
      <c r="F56" s="110" t="s">
        <v>295</v>
      </c>
      <c r="G56" s="110"/>
      <c r="H56" s="110"/>
      <c r="I56" s="110"/>
      <c r="J56" s="109">
        <v>0</v>
      </c>
      <c r="K56" s="109"/>
      <c r="L56" s="66">
        <v>0</v>
      </c>
      <c r="M56" s="66">
        <v>66.97</v>
      </c>
      <c r="N56" s="109">
        <v>66.97</v>
      </c>
      <c r="O56" s="109"/>
      <c r="P56" s="109">
        <v>0</v>
      </c>
      <c r="Q56" s="109"/>
      <c r="R56" s="109">
        <v>0</v>
      </c>
      <c r="S56" s="109"/>
      <c r="T56" s="109"/>
      <c r="U56" s="109"/>
      <c r="V56" s="109"/>
      <c r="W56" s="109"/>
    </row>
    <row r="57" spans="1:23" ht="10.9" customHeight="1" x14ac:dyDescent="0.2">
      <c r="A57" s="110" t="s">
        <v>16</v>
      </c>
      <c r="B57" s="110"/>
      <c r="C57" s="110" t="s">
        <v>611</v>
      </c>
      <c r="D57" s="110"/>
      <c r="E57" s="110"/>
      <c r="F57" s="110" t="s">
        <v>612</v>
      </c>
      <c r="G57" s="110"/>
      <c r="H57" s="110"/>
      <c r="I57" s="110"/>
      <c r="J57" s="109">
        <v>0</v>
      </c>
      <c r="K57" s="109"/>
      <c r="L57" s="66">
        <v>0</v>
      </c>
      <c r="M57" s="66">
        <v>5220</v>
      </c>
      <c r="N57" s="109">
        <v>0</v>
      </c>
      <c r="O57" s="109"/>
      <c r="P57" s="109">
        <v>5220</v>
      </c>
      <c r="Q57" s="109"/>
      <c r="R57" s="109">
        <v>0</v>
      </c>
      <c r="S57" s="109"/>
      <c r="T57" s="109"/>
      <c r="U57" s="109"/>
      <c r="V57" s="109"/>
      <c r="W57" s="109"/>
    </row>
    <row r="58" spans="1:23" ht="10.9" customHeight="1" x14ac:dyDescent="0.2">
      <c r="A58" s="110" t="s">
        <v>16</v>
      </c>
      <c r="B58" s="110"/>
      <c r="C58" s="110" t="s">
        <v>613</v>
      </c>
      <c r="D58" s="110"/>
      <c r="E58" s="110"/>
      <c r="F58" s="110" t="s">
        <v>280</v>
      </c>
      <c r="G58" s="110"/>
      <c r="H58" s="110"/>
      <c r="I58" s="110"/>
      <c r="J58" s="109">
        <v>0</v>
      </c>
      <c r="K58" s="109"/>
      <c r="L58" s="66">
        <v>0</v>
      </c>
      <c r="M58" s="66">
        <v>5220</v>
      </c>
      <c r="N58" s="109">
        <v>0</v>
      </c>
      <c r="O58" s="109"/>
      <c r="P58" s="109">
        <v>5220</v>
      </c>
      <c r="Q58" s="109"/>
      <c r="R58" s="109">
        <v>0</v>
      </c>
      <c r="S58" s="109"/>
      <c r="T58" s="109"/>
      <c r="U58" s="109"/>
      <c r="V58" s="109"/>
      <c r="W58" s="109"/>
    </row>
    <row r="59" spans="1:23" ht="10.9" customHeight="1" x14ac:dyDescent="0.2">
      <c r="A59" s="110" t="s">
        <v>16</v>
      </c>
      <c r="B59" s="110"/>
      <c r="C59" s="110" t="s">
        <v>64</v>
      </c>
      <c r="D59" s="110"/>
      <c r="E59" s="110"/>
      <c r="F59" s="110" t="s">
        <v>65</v>
      </c>
      <c r="G59" s="110"/>
      <c r="H59" s="110"/>
      <c r="I59" s="110"/>
      <c r="J59" s="109">
        <v>0</v>
      </c>
      <c r="K59" s="109"/>
      <c r="L59" s="66">
        <v>0</v>
      </c>
      <c r="M59" s="66">
        <v>11840</v>
      </c>
      <c r="N59" s="109">
        <v>11840</v>
      </c>
      <c r="O59" s="109"/>
      <c r="P59" s="109">
        <v>0</v>
      </c>
      <c r="Q59" s="109"/>
      <c r="R59" s="109">
        <v>0</v>
      </c>
      <c r="S59" s="109"/>
      <c r="T59" s="109"/>
      <c r="U59" s="109"/>
      <c r="V59" s="109"/>
      <c r="W59" s="109"/>
    </row>
    <row r="60" spans="1:23" ht="10.9" customHeight="1" x14ac:dyDescent="0.2">
      <c r="A60" s="110" t="s">
        <v>16</v>
      </c>
      <c r="B60" s="110"/>
      <c r="C60" s="110" t="s">
        <v>297</v>
      </c>
      <c r="D60" s="110"/>
      <c r="E60" s="110"/>
      <c r="F60" s="110" t="s">
        <v>272</v>
      </c>
      <c r="G60" s="110"/>
      <c r="H60" s="110"/>
      <c r="I60" s="110"/>
      <c r="J60" s="109">
        <v>0</v>
      </c>
      <c r="K60" s="109"/>
      <c r="L60" s="66">
        <v>0</v>
      </c>
      <c r="M60" s="66">
        <v>7250</v>
      </c>
      <c r="N60" s="109">
        <v>7250</v>
      </c>
      <c r="O60" s="109"/>
      <c r="P60" s="109">
        <v>0</v>
      </c>
      <c r="Q60" s="109"/>
      <c r="R60" s="109">
        <v>0</v>
      </c>
      <c r="S60" s="109"/>
      <c r="T60" s="109"/>
      <c r="U60" s="109"/>
      <c r="V60" s="109"/>
      <c r="W60" s="109"/>
    </row>
    <row r="61" spans="1:23" ht="10.9" customHeight="1" x14ac:dyDescent="0.2">
      <c r="A61" s="110" t="s">
        <v>16</v>
      </c>
      <c r="B61" s="110"/>
      <c r="C61" s="110" t="s">
        <v>614</v>
      </c>
      <c r="D61" s="110"/>
      <c r="E61" s="110"/>
      <c r="F61" s="110" t="s">
        <v>359</v>
      </c>
      <c r="G61" s="110"/>
      <c r="H61" s="110"/>
      <c r="I61" s="110"/>
      <c r="J61" s="109">
        <v>0</v>
      </c>
      <c r="K61" s="109"/>
      <c r="L61" s="66">
        <v>0</v>
      </c>
      <c r="M61" s="66">
        <v>4590</v>
      </c>
      <c r="N61" s="109">
        <v>4590</v>
      </c>
      <c r="O61" s="109"/>
      <c r="P61" s="109">
        <v>0</v>
      </c>
      <c r="Q61" s="109"/>
      <c r="R61" s="109">
        <v>0</v>
      </c>
      <c r="S61" s="109"/>
      <c r="T61" s="109"/>
      <c r="U61" s="109"/>
      <c r="V61" s="109"/>
      <c r="W61" s="109"/>
    </row>
    <row r="62" spans="1:23" ht="10.9" customHeight="1" x14ac:dyDescent="0.2">
      <c r="A62" s="110" t="s">
        <v>16</v>
      </c>
      <c r="B62" s="110"/>
      <c r="C62" s="110" t="s">
        <v>66</v>
      </c>
      <c r="D62" s="110"/>
      <c r="E62" s="110"/>
      <c r="F62" s="110" t="s">
        <v>67</v>
      </c>
      <c r="G62" s="110"/>
      <c r="H62" s="110"/>
      <c r="I62" s="110"/>
      <c r="J62" s="109">
        <v>696</v>
      </c>
      <c r="K62" s="109"/>
      <c r="L62" s="66">
        <v>0</v>
      </c>
      <c r="M62" s="66">
        <v>122400.73</v>
      </c>
      <c r="N62" s="109">
        <v>106479.15</v>
      </c>
      <c r="O62" s="109"/>
      <c r="P62" s="109">
        <v>16617.580000000002</v>
      </c>
      <c r="Q62" s="109"/>
      <c r="R62" s="109">
        <v>0</v>
      </c>
      <c r="S62" s="109"/>
      <c r="T62" s="109"/>
      <c r="U62" s="109"/>
      <c r="V62" s="109"/>
      <c r="W62" s="109"/>
    </row>
    <row r="63" spans="1:23" ht="10.9" customHeight="1" x14ac:dyDescent="0.2">
      <c r="A63" s="110" t="s">
        <v>16</v>
      </c>
      <c r="B63" s="110"/>
      <c r="C63" s="110" t="s">
        <v>68</v>
      </c>
      <c r="D63" s="110"/>
      <c r="E63" s="110"/>
      <c r="F63" s="110" t="s">
        <v>63</v>
      </c>
      <c r="G63" s="110"/>
      <c r="H63" s="110"/>
      <c r="I63" s="110"/>
      <c r="J63" s="109">
        <v>696</v>
      </c>
      <c r="K63" s="109"/>
      <c r="L63" s="66">
        <v>0</v>
      </c>
      <c r="M63" s="66">
        <v>85521.58</v>
      </c>
      <c r="N63" s="109">
        <v>69600</v>
      </c>
      <c r="O63" s="109"/>
      <c r="P63" s="109">
        <v>16617.580000000002</v>
      </c>
      <c r="Q63" s="109"/>
      <c r="R63" s="109">
        <v>0</v>
      </c>
      <c r="S63" s="109"/>
      <c r="T63" s="109"/>
      <c r="U63" s="109"/>
      <c r="V63" s="109"/>
      <c r="W63" s="109"/>
    </row>
    <row r="64" spans="1:23" ht="10.9" customHeight="1" x14ac:dyDescent="0.2">
      <c r="A64" s="110" t="s">
        <v>16</v>
      </c>
      <c r="B64" s="110"/>
      <c r="C64" s="110" t="s">
        <v>298</v>
      </c>
      <c r="D64" s="110"/>
      <c r="E64" s="110"/>
      <c r="F64" s="110" t="s">
        <v>299</v>
      </c>
      <c r="G64" s="110"/>
      <c r="H64" s="110"/>
      <c r="I64" s="110"/>
      <c r="J64" s="109">
        <v>0</v>
      </c>
      <c r="K64" s="109"/>
      <c r="L64" s="66">
        <v>0</v>
      </c>
      <c r="M64" s="66">
        <v>17626.43</v>
      </c>
      <c r="N64" s="109">
        <v>17626.43</v>
      </c>
      <c r="O64" s="109"/>
      <c r="P64" s="109">
        <v>0</v>
      </c>
      <c r="Q64" s="109"/>
      <c r="R64" s="109">
        <v>0</v>
      </c>
      <c r="S64" s="109"/>
      <c r="T64" s="109"/>
      <c r="U64" s="109"/>
      <c r="V64" s="109"/>
      <c r="W64" s="109"/>
    </row>
    <row r="65" spans="1:23" ht="10.9" customHeight="1" x14ac:dyDescent="0.2">
      <c r="A65" s="110" t="s">
        <v>16</v>
      </c>
      <c r="B65" s="110"/>
      <c r="C65" s="110" t="s">
        <v>300</v>
      </c>
      <c r="D65" s="110"/>
      <c r="E65" s="110"/>
      <c r="F65" s="110" t="s">
        <v>165</v>
      </c>
      <c r="G65" s="110"/>
      <c r="H65" s="110"/>
      <c r="I65" s="110"/>
      <c r="J65" s="109">
        <v>0</v>
      </c>
      <c r="K65" s="109"/>
      <c r="L65" s="66">
        <v>0</v>
      </c>
      <c r="M65" s="66">
        <v>19252.72</v>
      </c>
      <c r="N65" s="109">
        <v>19252.72</v>
      </c>
      <c r="O65" s="109"/>
      <c r="P65" s="109">
        <v>0</v>
      </c>
      <c r="Q65" s="109"/>
      <c r="R65" s="109">
        <v>0</v>
      </c>
      <c r="S65" s="109"/>
      <c r="T65" s="109"/>
      <c r="U65" s="109"/>
      <c r="V65" s="109"/>
      <c r="W65" s="109"/>
    </row>
    <row r="66" spans="1:23" ht="10.9" customHeight="1" x14ac:dyDescent="0.2">
      <c r="A66" s="110" t="s">
        <v>16</v>
      </c>
      <c r="B66" s="110"/>
      <c r="C66" s="110" t="s">
        <v>69</v>
      </c>
      <c r="D66" s="110"/>
      <c r="E66" s="110"/>
      <c r="F66" s="110" t="s">
        <v>70</v>
      </c>
      <c r="G66" s="110"/>
      <c r="H66" s="110"/>
      <c r="I66" s="110"/>
      <c r="J66" s="109">
        <v>541.76</v>
      </c>
      <c r="K66" s="109"/>
      <c r="L66" s="66">
        <v>0</v>
      </c>
      <c r="M66" s="66">
        <v>9.3000000000000007</v>
      </c>
      <c r="N66" s="109">
        <v>550.96</v>
      </c>
      <c r="O66" s="109"/>
      <c r="P66" s="109">
        <v>0.1</v>
      </c>
      <c r="Q66" s="109"/>
      <c r="R66" s="109">
        <v>0</v>
      </c>
      <c r="S66" s="109"/>
      <c r="T66" s="109"/>
      <c r="U66" s="109"/>
      <c r="V66" s="109"/>
      <c r="W66" s="109"/>
    </row>
    <row r="67" spans="1:23" ht="10.9" customHeight="1" x14ac:dyDescent="0.2">
      <c r="A67" s="110" t="s">
        <v>16</v>
      </c>
      <c r="B67" s="110"/>
      <c r="C67" s="110" t="s">
        <v>71</v>
      </c>
      <c r="D67" s="110"/>
      <c r="E67" s="110"/>
      <c r="F67" s="110" t="s">
        <v>72</v>
      </c>
      <c r="G67" s="110"/>
      <c r="H67" s="110"/>
      <c r="I67" s="110"/>
      <c r="J67" s="109">
        <v>500</v>
      </c>
      <c r="K67" s="109"/>
      <c r="L67" s="66">
        <v>0</v>
      </c>
      <c r="M67" s="66">
        <v>0</v>
      </c>
      <c r="N67" s="109">
        <v>500</v>
      </c>
      <c r="O67" s="109"/>
      <c r="P67" s="109">
        <v>0</v>
      </c>
      <c r="Q67" s="109"/>
      <c r="R67" s="109">
        <v>0</v>
      </c>
      <c r="S67" s="109"/>
      <c r="T67" s="109"/>
      <c r="U67" s="109"/>
      <c r="V67" s="109"/>
      <c r="W67" s="109"/>
    </row>
    <row r="68" spans="1:23" ht="10.9" customHeight="1" x14ac:dyDescent="0.2">
      <c r="A68" s="110" t="s">
        <v>16</v>
      </c>
      <c r="B68" s="110"/>
      <c r="C68" s="110" t="s">
        <v>73</v>
      </c>
      <c r="D68" s="110"/>
      <c r="E68" s="110"/>
      <c r="F68" s="110" t="s">
        <v>32</v>
      </c>
      <c r="G68" s="110"/>
      <c r="H68" s="110"/>
      <c r="I68" s="110"/>
      <c r="J68" s="109">
        <v>41.76</v>
      </c>
      <c r="K68" s="109"/>
      <c r="L68" s="66">
        <v>0</v>
      </c>
      <c r="M68" s="66">
        <v>0</v>
      </c>
      <c r="N68" s="109">
        <v>41.76</v>
      </c>
      <c r="O68" s="109"/>
      <c r="P68" s="109">
        <v>0</v>
      </c>
      <c r="Q68" s="109"/>
      <c r="R68" s="109">
        <v>0</v>
      </c>
      <c r="S68" s="109"/>
      <c r="T68" s="109"/>
      <c r="U68" s="109"/>
      <c r="V68" s="109"/>
      <c r="W68" s="109"/>
    </row>
    <row r="69" spans="1:23" ht="10.9" customHeight="1" x14ac:dyDescent="0.2">
      <c r="A69" s="110" t="s">
        <v>16</v>
      </c>
      <c r="B69" s="110"/>
      <c r="C69" s="110" t="s">
        <v>301</v>
      </c>
      <c r="D69" s="110"/>
      <c r="E69" s="110"/>
      <c r="F69" s="110" t="s">
        <v>302</v>
      </c>
      <c r="G69" s="110"/>
      <c r="H69" s="110"/>
      <c r="I69" s="110"/>
      <c r="J69" s="109">
        <v>0</v>
      </c>
      <c r="K69" s="109"/>
      <c r="L69" s="66">
        <v>0</v>
      </c>
      <c r="M69" s="66">
        <v>0.1</v>
      </c>
      <c r="N69" s="109">
        <v>0</v>
      </c>
      <c r="O69" s="109"/>
      <c r="P69" s="109">
        <v>0.1</v>
      </c>
      <c r="Q69" s="109"/>
      <c r="R69" s="109">
        <v>0</v>
      </c>
      <c r="S69" s="109"/>
      <c r="T69" s="109"/>
      <c r="U69" s="109"/>
      <c r="V69" s="109"/>
      <c r="W69" s="109"/>
    </row>
    <row r="70" spans="1:23" ht="10.9" customHeight="1" x14ac:dyDescent="0.2">
      <c r="A70" s="110" t="s">
        <v>16</v>
      </c>
      <c r="B70" s="110"/>
      <c r="C70" s="110" t="s">
        <v>303</v>
      </c>
      <c r="D70" s="110"/>
      <c r="E70" s="110"/>
      <c r="F70" s="110" t="s">
        <v>304</v>
      </c>
      <c r="G70" s="110"/>
      <c r="H70" s="110"/>
      <c r="I70" s="110"/>
      <c r="J70" s="109">
        <v>0</v>
      </c>
      <c r="K70" s="109"/>
      <c r="L70" s="66">
        <v>0</v>
      </c>
      <c r="M70" s="66">
        <v>9.1999999999999993</v>
      </c>
      <c r="N70" s="109">
        <v>9.1999999999999993</v>
      </c>
      <c r="O70" s="109"/>
      <c r="P70" s="109">
        <v>0</v>
      </c>
      <c r="Q70" s="109"/>
      <c r="R70" s="109">
        <v>0</v>
      </c>
      <c r="S70" s="109"/>
      <c r="T70" s="109"/>
      <c r="U70" s="109"/>
      <c r="V70" s="109"/>
      <c r="W70" s="109"/>
    </row>
    <row r="71" spans="1:23" ht="10.9" customHeight="1" x14ac:dyDescent="0.2">
      <c r="A71" s="110" t="s">
        <v>16</v>
      </c>
      <c r="B71" s="110"/>
      <c r="C71" s="110" t="s">
        <v>75</v>
      </c>
      <c r="D71" s="110"/>
      <c r="E71" s="110"/>
      <c r="F71" s="110" t="s">
        <v>76</v>
      </c>
      <c r="G71" s="110"/>
      <c r="H71" s="110"/>
      <c r="I71" s="110"/>
      <c r="J71" s="109">
        <v>0</v>
      </c>
      <c r="K71" s="109"/>
      <c r="L71" s="66">
        <v>0</v>
      </c>
      <c r="M71" s="66">
        <v>3900</v>
      </c>
      <c r="N71" s="109">
        <v>3900</v>
      </c>
      <c r="O71" s="109"/>
      <c r="P71" s="109">
        <v>0</v>
      </c>
      <c r="Q71" s="109"/>
      <c r="R71" s="109">
        <v>0</v>
      </c>
      <c r="S71" s="109"/>
      <c r="T71" s="109"/>
      <c r="U71" s="109"/>
      <c r="V71" s="109"/>
      <c r="W71" s="109"/>
    </row>
    <row r="72" spans="1:23" ht="10.9" customHeight="1" x14ac:dyDescent="0.2">
      <c r="A72" s="110" t="s">
        <v>16</v>
      </c>
      <c r="B72" s="110"/>
      <c r="C72" s="110" t="s">
        <v>305</v>
      </c>
      <c r="D72" s="110"/>
      <c r="E72" s="110"/>
      <c r="F72" s="110" t="s">
        <v>280</v>
      </c>
      <c r="G72" s="110"/>
      <c r="H72" s="110"/>
      <c r="I72" s="110"/>
      <c r="J72" s="109">
        <v>0</v>
      </c>
      <c r="K72" s="109"/>
      <c r="L72" s="66">
        <v>0</v>
      </c>
      <c r="M72" s="66">
        <v>2900</v>
      </c>
      <c r="N72" s="109">
        <v>2900</v>
      </c>
      <c r="O72" s="109"/>
      <c r="P72" s="109">
        <v>0</v>
      </c>
      <c r="Q72" s="109"/>
      <c r="R72" s="109">
        <v>0</v>
      </c>
      <c r="S72" s="109"/>
      <c r="T72" s="109"/>
      <c r="U72" s="109"/>
      <c r="V72" s="109"/>
      <c r="W72" s="109"/>
    </row>
    <row r="73" spans="1:23" ht="10.9" customHeight="1" x14ac:dyDescent="0.2">
      <c r="A73" s="110" t="s">
        <v>16</v>
      </c>
      <c r="B73" s="110"/>
      <c r="C73" s="110" t="s">
        <v>615</v>
      </c>
      <c r="D73" s="110"/>
      <c r="E73" s="110"/>
      <c r="F73" s="110" t="s">
        <v>616</v>
      </c>
      <c r="G73" s="110"/>
      <c r="H73" s="110"/>
      <c r="I73" s="110"/>
      <c r="J73" s="109">
        <v>0</v>
      </c>
      <c r="K73" s="109"/>
      <c r="L73" s="66">
        <v>0</v>
      </c>
      <c r="M73" s="66">
        <v>1000</v>
      </c>
      <c r="N73" s="109">
        <v>1000</v>
      </c>
      <c r="O73" s="109"/>
      <c r="P73" s="109">
        <v>0</v>
      </c>
      <c r="Q73" s="109"/>
      <c r="R73" s="109">
        <v>0</v>
      </c>
      <c r="S73" s="109"/>
      <c r="T73" s="109"/>
      <c r="U73" s="109"/>
      <c r="V73" s="109"/>
      <c r="W73" s="109"/>
    </row>
    <row r="74" spans="1:23" ht="10.9" customHeight="1" x14ac:dyDescent="0.2">
      <c r="A74" s="110" t="s">
        <v>16</v>
      </c>
      <c r="B74" s="110"/>
      <c r="C74" s="110" t="s">
        <v>77</v>
      </c>
      <c r="D74" s="110"/>
      <c r="E74" s="110"/>
      <c r="F74" s="110" t="s">
        <v>78</v>
      </c>
      <c r="G74" s="110"/>
      <c r="H74" s="110"/>
      <c r="I74" s="110"/>
      <c r="J74" s="109">
        <v>635791.84</v>
      </c>
      <c r="K74" s="109"/>
      <c r="L74" s="66">
        <v>0</v>
      </c>
      <c r="M74" s="66">
        <v>0</v>
      </c>
      <c r="N74" s="109">
        <v>635791.84</v>
      </c>
      <c r="O74" s="109"/>
      <c r="P74" s="109">
        <v>0</v>
      </c>
      <c r="Q74" s="109"/>
      <c r="R74" s="109">
        <v>0</v>
      </c>
      <c r="S74" s="109"/>
      <c r="T74" s="109"/>
      <c r="U74" s="109"/>
      <c r="V74" s="109"/>
      <c r="W74" s="109"/>
    </row>
    <row r="75" spans="1:23" ht="10.9" customHeight="1" x14ac:dyDescent="0.2">
      <c r="A75" s="110" t="s">
        <v>16</v>
      </c>
      <c r="B75" s="110"/>
      <c r="C75" s="110" t="s">
        <v>79</v>
      </c>
      <c r="D75" s="110"/>
      <c r="E75" s="110"/>
      <c r="F75" s="110" t="s">
        <v>1</v>
      </c>
      <c r="G75" s="110"/>
      <c r="H75" s="110"/>
      <c r="I75" s="110"/>
      <c r="J75" s="109">
        <v>378.77</v>
      </c>
      <c r="K75" s="109"/>
      <c r="L75" s="66">
        <v>0</v>
      </c>
      <c r="M75" s="66">
        <v>0</v>
      </c>
      <c r="N75" s="109">
        <v>378.77</v>
      </c>
      <c r="O75" s="109"/>
      <c r="P75" s="109">
        <v>0</v>
      </c>
      <c r="Q75" s="109"/>
      <c r="R75" s="109">
        <v>0</v>
      </c>
      <c r="S75" s="109"/>
      <c r="T75" s="109"/>
      <c r="U75" s="109"/>
      <c r="V75" s="109"/>
      <c r="W75" s="109"/>
    </row>
    <row r="76" spans="1:23" ht="10.9" customHeight="1" x14ac:dyDescent="0.2">
      <c r="A76" s="110" t="s">
        <v>16</v>
      </c>
      <c r="B76" s="110"/>
      <c r="C76" s="110" t="s">
        <v>192</v>
      </c>
      <c r="D76" s="110"/>
      <c r="E76" s="110"/>
      <c r="F76" s="110" t="s">
        <v>33</v>
      </c>
      <c r="G76" s="110"/>
      <c r="H76" s="110"/>
      <c r="I76" s="110"/>
      <c r="J76" s="109">
        <v>599935.39</v>
      </c>
      <c r="K76" s="109"/>
      <c r="L76" s="66">
        <v>0</v>
      </c>
      <c r="M76" s="66">
        <v>0</v>
      </c>
      <c r="N76" s="109">
        <v>599935.39</v>
      </c>
      <c r="O76" s="109"/>
      <c r="P76" s="109">
        <v>0</v>
      </c>
      <c r="Q76" s="109"/>
      <c r="R76" s="109">
        <v>0</v>
      </c>
      <c r="S76" s="109"/>
      <c r="T76" s="109"/>
      <c r="U76" s="109"/>
      <c r="V76" s="109"/>
      <c r="W76" s="109"/>
    </row>
    <row r="77" spans="1:23" ht="10.9" customHeight="1" x14ac:dyDescent="0.2">
      <c r="A77" s="110" t="s">
        <v>16</v>
      </c>
      <c r="B77" s="110"/>
      <c r="C77" s="110" t="s">
        <v>193</v>
      </c>
      <c r="D77" s="110"/>
      <c r="E77" s="110"/>
      <c r="F77" s="110" t="s">
        <v>3</v>
      </c>
      <c r="G77" s="110"/>
      <c r="H77" s="110"/>
      <c r="I77" s="110"/>
      <c r="J77" s="109">
        <v>35477.68</v>
      </c>
      <c r="K77" s="109"/>
      <c r="L77" s="66">
        <v>0</v>
      </c>
      <c r="M77" s="66">
        <v>0</v>
      </c>
      <c r="N77" s="109">
        <v>35477.68</v>
      </c>
      <c r="O77" s="109"/>
      <c r="P77" s="109">
        <v>0</v>
      </c>
      <c r="Q77" s="109"/>
      <c r="R77" s="109">
        <v>0</v>
      </c>
      <c r="S77" s="109"/>
      <c r="T77" s="109"/>
      <c r="U77" s="109"/>
      <c r="V77" s="109"/>
      <c r="W77" s="109"/>
    </row>
    <row r="78" spans="1:23" ht="10.9" customHeight="1" x14ac:dyDescent="0.2">
      <c r="A78" s="110" t="s">
        <v>16</v>
      </c>
      <c r="B78" s="110"/>
      <c r="C78" s="110" t="s">
        <v>617</v>
      </c>
      <c r="D78" s="110"/>
      <c r="E78" s="110"/>
      <c r="F78" s="110" t="s">
        <v>618</v>
      </c>
      <c r="G78" s="110"/>
      <c r="H78" s="110"/>
      <c r="I78" s="110"/>
      <c r="J78" s="109">
        <v>65305</v>
      </c>
      <c r="K78" s="109"/>
      <c r="L78" s="66">
        <v>0</v>
      </c>
      <c r="M78" s="66">
        <v>0</v>
      </c>
      <c r="N78" s="109">
        <v>65305</v>
      </c>
      <c r="O78" s="109"/>
      <c r="P78" s="109">
        <v>0</v>
      </c>
      <c r="Q78" s="109"/>
      <c r="R78" s="109">
        <v>0</v>
      </c>
      <c r="S78" s="109"/>
      <c r="T78" s="109"/>
      <c r="U78" s="109"/>
      <c r="V78" s="109"/>
      <c r="W78" s="109"/>
    </row>
    <row r="79" spans="1:23" ht="10.9" customHeight="1" x14ac:dyDescent="0.2">
      <c r="A79" s="110" t="s">
        <v>16</v>
      </c>
      <c r="B79" s="110"/>
      <c r="C79" s="110" t="s">
        <v>619</v>
      </c>
      <c r="D79" s="110"/>
      <c r="E79" s="110"/>
      <c r="F79" s="110" t="s">
        <v>620</v>
      </c>
      <c r="G79" s="110"/>
      <c r="H79" s="110"/>
      <c r="I79" s="110"/>
      <c r="J79" s="109">
        <v>65305</v>
      </c>
      <c r="K79" s="109"/>
      <c r="L79" s="66">
        <v>0</v>
      </c>
      <c r="M79" s="66">
        <v>0</v>
      </c>
      <c r="N79" s="109">
        <v>65305</v>
      </c>
      <c r="O79" s="109"/>
      <c r="P79" s="109">
        <v>0</v>
      </c>
      <c r="Q79" s="109"/>
      <c r="R79" s="109">
        <v>0</v>
      </c>
      <c r="S79" s="109"/>
      <c r="T79" s="109"/>
      <c r="U79" s="109"/>
      <c r="V79" s="109"/>
      <c r="W79" s="109"/>
    </row>
    <row r="80" spans="1:23" ht="10.9" customHeight="1" x14ac:dyDescent="0.2">
      <c r="A80" s="110" t="s">
        <v>16</v>
      </c>
      <c r="B80" s="110"/>
      <c r="C80" s="110" t="s">
        <v>306</v>
      </c>
      <c r="D80" s="110"/>
      <c r="E80" s="110"/>
      <c r="F80" s="110" t="s">
        <v>307</v>
      </c>
      <c r="G80" s="110"/>
      <c r="H80" s="110"/>
      <c r="I80" s="110"/>
      <c r="J80" s="109">
        <v>0</v>
      </c>
      <c r="K80" s="109"/>
      <c r="L80" s="66">
        <v>0</v>
      </c>
      <c r="M80" s="66">
        <v>2618254.7200000002</v>
      </c>
      <c r="N80" s="109">
        <v>2511941.88</v>
      </c>
      <c r="O80" s="109"/>
      <c r="P80" s="109">
        <v>106312.84</v>
      </c>
      <c r="Q80" s="109"/>
      <c r="R80" s="109">
        <v>0</v>
      </c>
      <c r="S80" s="109"/>
      <c r="T80" s="109"/>
      <c r="U80" s="109"/>
      <c r="V80" s="109"/>
      <c r="W80" s="109"/>
    </row>
    <row r="81" spans="1:23" ht="10.9" customHeight="1" x14ac:dyDescent="0.2">
      <c r="A81" s="110" t="s">
        <v>16</v>
      </c>
      <c r="B81" s="110"/>
      <c r="C81" s="110" t="s">
        <v>308</v>
      </c>
      <c r="D81" s="110"/>
      <c r="E81" s="110"/>
      <c r="F81" s="110" t="s">
        <v>309</v>
      </c>
      <c r="G81" s="110"/>
      <c r="H81" s="110"/>
      <c r="I81" s="110"/>
      <c r="J81" s="109">
        <v>0</v>
      </c>
      <c r="K81" s="109"/>
      <c r="L81" s="66">
        <v>0</v>
      </c>
      <c r="M81" s="66">
        <v>949030</v>
      </c>
      <c r="N81" s="109">
        <v>921292.66</v>
      </c>
      <c r="O81" s="109"/>
      <c r="P81" s="109">
        <v>27737.34</v>
      </c>
      <c r="Q81" s="109"/>
      <c r="R81" s="109">
        <v>0</v>
      </c>
      <c r="S81" s="109"/>
      <c r="T81" s="109"/>
      <c r="U81" s="109"/>
      <c r="V81" s="109"/>
      <c r="W81" s="109"/>
    </row>
    <row r="82" spans="1:23" ht="10.9" customHeight="1" x14ac:dyDescent="0.2">
      <c r="A82" s="110" t="s">
        <v>16</v>
      </c>
      <c r="B82" s="110"/>
      <c r="C82" s="110" t="s">
        <v>310</v>
      </c>
      <c r="D82" s="110"/>
      <c r="E82" s="110"/>
      <c r="F82" s="110" t="s">
        <v>50</v>
      </c>
      <c r="G82" s="110"/>
      <c r="H82" s="110"/>
      <c r="I82" s="110"/>
      <c r="J82" s="109">
        <v>0</v>
      </c>
      <c r="K82" s="109"/>
      <c r="L82" s="66">
        <v>0</v>
      </c>
      <c r="M82" s="66">
        <v>3364</v>
      </c>
      <c r="N82" s="109">
        <v>3364</v>
      </c>
      <c r="O82" s="109"/>
      <c r="P82" s="109">
        <v>0</v>
      </c>
      <c r="Q82" s="109"/>
      <c r="R82" s="109">
        <v>0</v>
      </c>
      <c r="S82" s="109"/>
      <c r="T82" s="109"/>
      <c r="U82" s="109"/>
      <c r="V82" s="109"/>
      <c r="W82" s="109"/>
    </row>
    <row r="83" spans="1:23" ht="10.9" customHeight="1" x14ac:dyDescent="0.2">
      <c r="A83" s="110" t="s">
        <v>16</v>
      </c>
      <c r="B83" s="110"/>
      <c r="C83" s="110" t="s">
        <v>311</v>
      </c>
      <c r="D83" s="110"/>
      <c r="E83" s="110"/>
      <c r="F83" s="110" t="s">
        <v>312</v>
      </c>
      <c r="G83" s="110"/>
      <c r="H83" s="110"/>
      <c r="I83" s="110"/>
      <c r="J83" s="109">
        <v>0</v>
      </c>
      <c r="K83" s="109"/>
      <c r="L83" s="66">
        <v>0</v>
      </c>
      <c r="M83" s="66">
        <v>8000</v>
      </c>
      <c r="N83" s="109">
        <v>6000</v>
      </c>
      <c r="O83" s="109"/>
      <c r="P83" s="109">
        <v>2000</v>
      </c>
      <c r="Q83" s="109"/>
      <c r="R83" s="109">
        <v>0</v>
      </c>
      <c r="S83" s="109"/>
      <c r="T83" s="109"/>
      <c r="U83" s="109"/>
      <c r="V83" s="109"/>
      <c r="W83" s="109"/>
    </row>
    <row r="84" spans="1:23" ht="10.9" customHeight="1" x14ac:dyDescent="0.2">
      <c r="A84" s="110" t="s">
        <v>16</v>
      </c>
      <c r="B84" s="110"/>
      <c r="C84" s="110" t="s">
        <v>313</v>
      </c>
      <c r="D84" s="110"/>
      <c r="E84" s="110"/>
      <c r="F84" s="110" t="s">
        <v>280</v>
      </c>
      <c r="G84" s="110"/>
      <c r="H84" s="110"/>
      <c r="I84" s="110"/>
      <c r="J84" s="109">
        <v>0</v>
      </c>
      <c r="K84" s="109"/>
      <c r="L84" s="66">
        <v>0</v>
      </c>
      <c r="M84" s="66">
        <v>512037.18</v>
      </c>
      <c r="N84" s="109">
        <v>512037.18</v>
      </c>
      <c r="O84" s="109"/>
      <c r="P84" s="109">
        <v>0</v>
      </c>
      <c r="Q84" s="109"/>
      <c r="R84" s="109">
        <v>0</v>
      </c>
      <c r="S84" s="109"/>
      <c r="T84" s="109"/>
      <c r="U84" s="109"/>
      <c r="V84" s="109"/>
      <c r="W84" s="109"/>
    </row>
    <row r="85" spans="1:23" ht="10.9" customHeight="1" x14ac:dyDescent="0.2">
      <c r="A85" s="110" t="s">
        <v>16</v>
      </c>
      <c r="B85" s="110"/>
      <c r="C85" s="110" t="s">
        <v>314</v>
      </c>
      <c r="D85" s="110"/>
      <c r="E85" s="110"/>
      <c r="F85" s="110" t="s">
        <v>31</v>
      </c>
      <c r="G85" s="110"/>
      <c r="H85" s="110"/>
      <c r="I85" s="110"/>
      <c r="J85" s="109">
        <v>0</v>
      </c>
      <c r="K85" s="109"/>
      <c r="L85" s="66">
        <v>0</v>
      </c>
      <c r="M85" s="66">
        <v>368</v>
      </c>
      <c r="N85" s="109">
        <v>368</v>
      </c>
      <c r="O85" s="109"/>
      <c r="P85" s="109">
        <v>0</v>
      </c>
      <c r="Q85" s="109"/>
      <c r="R85" s="109">
        <v>0</v>
      </c>
      <c r="S85" s="109"/>
      <c r="T85" s="109"/>
      <c r="U85" s="109"/>
      <c r="V85" s="109"/>
      <c r="W85" s="109"/>
    </row>
    <row r="86" spans="1:23" ht="10.9" customHeight="1" x14ac:dyDescent="0.2">
      <c r="A86" s="110" t="s">
        <v>16</v>
      </c>
      <c r="B86" s="110"/>
      <c r="C86" s="110" t="s">
        <v>315</v>
      </c>
      <c r="D86" s="110"/>
      <c r="E86" s="110"/>
      <c r="F86" s="110" t="s">
        <v>316</v>
      </c>
      <c r="G86" s="110"/>
      <c r="H86" s="110"/>
      <c r="I86" s="110"/>
      <c r="J86" s="109">
        <v>0</v>
      </c>
      <c r="K86" s="109"/>
      <c r="L86" s="66">
        <v>0</v>
      </c>
      <c r="M86" s="66">
        <v>29930.400000000001</v>
      </c>
      <c r="N86" s="109">
        <v>29930.400000000001</v>
      </c>
      <c r="O86" s="109"/>
      <c r="P86" s="109">
        <v>0</v>
      </c>
      <c r="Q86" s="109"/>
      <c r="R86" s="109">
        <v>0</v>
      </c>
      <c r="S86" s="109"/>
      <c r="T86" s="109"/>
      <c r="U86" s="109"/>
      <c r="V86" s="109"/>
      <c r="W86" s="109"/>
    </row>
    <row r="87" spans="1:23" ht="10.9" customHeight="1" x14ac:dyDescent="0.2">
      <c r="A87" s="110" t="s">
        <v>16</v>
      </c>
      <c r="B87" s="110"/>
      <c r="C87" s="110" t="s">
        <v>317</v>
      </c>
      <c r="D87" s="110"/>
      <c r="E87" s="110"/>
      <c r="F87" s="110" t="s">
        <v>3</v>
      </c>
      <c r="G87" s="110"/>
      <c r="H87" s="110"/>
      <c r="I87" s="110"/>
      <c r="J87" s="109">
        <v>0</v>
      </c>
      <c r="K87" s="109"/>
      <c r="L87" s="66">
        <v>0</v>
      </c>
      <c r="M87" s="66">
        <v>10440</v>
      </c>
      <c r="N87" s="109">
        <v>10440</v>
      </c>
      <c r="O87" s="109"/>
      <c r="P87" s="109">
        <v>0</v>
      </c>
      <c r="Q87" s="109"/>
      <c r="R87" s="109">
        <v>0</v>
      </c>
      <c r="S87" s="109"/>
      <c r="T87" s="109"/>
      <c r="U87" s="109"/>
      <c r="V87" s="109"/>
      <c r="W87" s="109"/>
    </row>
    <row r="88" spans="1:23" ht="10.9" customHeight="1" x14ac:dyDescent="0.2">
      <c r="A88" s="110" t="s">
        <v>16</v>
      </c>
      <c r="B88" s="110"/>
      <c r="C88" s="110" t="s">
        <v>318</v>
      </c>
      <c r="D88" s="110"/>
      <c r="E88" s="110"/>
      <c r="F88" s="110" t="s">
        <v>266</v>
      </c>
      <c r="G88" s="110"/>
      <c r="H88" s="110"/>
      <c r="I88" s="110"/>
      <c r="J88" s="109">
        <v>0</v>
      </c>
      <c r="K88" s="109"/>
      <c r="L88" s="66">
        <v>0</v>
      </c>
      <c r="M88" s="66">
        <v>36384.79</v>
      </c>
      <c r="N88" s="109">
        <v>23200</v>
      </c>
      <c r="O88" s="109"/>
      <c r="P88" s="109">
        <v>13184.79</v>
      </c>
      <c r="Q88" s="109"/>
      <c r="R88" s="109">
        <v>0</v>
      </c>
      <c r="S88" s="109"/>
      <c r="T88" s="109"/>
      <c r="U88" s="109"/>
      <c r="V88" s="109"/>
      <c r="W88" s="109"/>
    </row>
    <row r="89" spans="1:23" ht="10.9" customHeight="1" x14ac:dyDescent="0.2">
      <c r="A89" s="110" t="s">
        <v>16</v>
      </c>
      <c r="B89" s="110"/>
      <c r="C89" s="110" t="s">
        <v>319</v>
      </c>
      <c r="D89" s="110"/>
      <c r="E89" s="110"/>
      <c r="F89" s="110" t="s">
        <v>255</v>
      </c>
      <c r="G89" s="110"/>
      <c r="H89" s="110"/>
      <c r="I89" s="110"/>
      <c r="J89" s="109">
        <v>0</v>
      </c>
      <c r="K89" s="109"/>
      <c r="L89" s="66">
        <v>0</v>
      </c>
      <c r="M89" s="66">
        <v>66.97</v>
      </c>
      <c r="N89" s="109">
        <v>66.97</v>
      </c>
      <c r="O89" s="109"/>
      <c r="P89" s="109">
        <v>0</v>
      </c>
      <c r="Q89" s="109"/>
      <c r="R89" s="109">
        <v>0</v>
      </c>
      <c r="S89" s="109"/>
      <c r="T89" s="109"/>
      <c r="U89" s="109"/>
      <c r="V89" s="109"/>
      <c r="W89" s="109"/>
    </row>
    <row r="90" spans="1:23" ht="10.9" customHeight="1" x14ac:dyDescent="0.2">
      <c r="A90" s="110" t="s">
        <v>16</v>
      </c>
      <c r="B90" s="110"/>
      <c r="C90" s="110" t="s">
        <v>320</v>
      </c>
      <c r="D90" s="110"/>
      <c r="E90" s="110"/>
      <c r="F90" s="110" t="s">
        <v>321</v>
      </c>
      <c r="G90" s="110"/>
      <c r="H90" s="110"/>
      <c r="I90" s="110"/>
      <c r="J90" s="109">
        <v>0</v>
      </c>
      <c r="K90" s="109"/>
      <c r="L90" s="66">
        <v>0</v>
      </c>
      <c r="M90" s="66">
        <v>525</v>
      </c>
      <c r="N90" s="109">
        <v>0</v>
      </c>
      <c r="O90" s="109"/>
      <c r="P90" s="109">
        <v>525</v>
      </c>
      <c r="Q90" s="109"/>
      <c r="R90" s="109">
        <v>0</v>
      </c>
      <c r="S90" s="109"/>
      <c r="T90" s="109"/>
      <c r="U90" s="109"/>
      <c r="V90" s="109"/>
      <c r="W90" s="109"/>
    </row>
    <row r="91" spans="1:23" ht="10.9" customHeight="1" x14ac:dyDescent="0.2">
      <c r="A91" s="110" t="s">
        <v>16</v>
      </c>
      <c r="B91" s="110"/>
      <c r="C91" s="110" t="s">
        <v>621</v>
      </c>
      <c r="D91" s="110"/>
      <c r="E91" s="110"/>
      <c r="F91" s="110" t="s">
        <v>288</v>
      </c>
      <c r="G91" s="110"/>
      <c r="H91" s="110"/>
      <c r="I91" s="110"/>
      <c r="J91" s="109">
        <v>0</v>
      </c>
      <c r="K91" s="109"/>
      <c r="L91" s="66">
        <v>0</v>
      </c>
      <c r="M91" s="66">
        <v>70190.52</v>
      </c>
      <c r="N91" s="109">
        <v>70190.509999999995</v>
      </c>
      <c r="O91" s="109"/>
      <c r="P91" s="109">
        <v>0.01</v>
      </c>
      <c r="Q91" s="109"/>
      <c r="R91" s="109">
        <v>0</v>
      </c>
      <c r="S91" s="109"/>
      <c r="T91" s="109"/>
      <c r="U91" s="109"/>
      <c r="V91" s="109"/>
      <c r="W91" s="109"/>
    </row>
    <row r="92" spans="1:23" ht="10.9" customHeight="1" x14ac:dyDescent="0.2">
      <c r="A92" s="110" t="s">
        <v>16</v>
      </c>
      <c r="B92" s="110"/>
      <c r="C92" s="110" t="s">
        <v>622</v>
      </c>
      <c r="D92" s="110"/>
      <c r="E92" s="110"/>
      <c r="F92" s="110" t="s">
        <v>623</v>
      </c>
      <c r="G92" s="110"/>
      <c r="H92" s="110"/>
      <c r="I92" s="110"/>
      <c r="J92" s="109">
        <v>0</v>
      </c>
      <c r="K92" s="109"/>
      <c r="L92" s="66">
        <v>0</v>
      </c>
      <c r="M92" s="66">
        <v>1350</v>
      </c>
      <c r="N92" s="109">
        <v>1350</v>
      </c>
      <c r="O92" s="109"/>
      <c r="P92" s="109">
        <v>0</v>
      </c>
      <c r="Q92" s="109"/>
      <c r="R92" s="109">
        <v>0</v>
      </c>
      <c r="S92" s="109"/>
      <c r="T92" s="109"/>
      <c r="U92" s="109"/>
      <c r="V92" s="109"/>
      <c r="W92" s="109"/>
    </row>
    <row r="93" spans="1:23" ht="10.9" customHeight="1" x14ac:dyDescent="0.2">
      <c r="A93" s="110" t="s">
        <v>16</v>
      </c>
      <c r="B93" s="110"/>
      <c r="C93" s="110" t="s">
        <v>624</v>
      </c>
      <c r="D93" s="110"/>
      <c r="E93" s="110"/>
      <c r="F93" s="110" t="s">
        <v>431</v>
      </c>
      <c r="G93" s="110"/>
      <c r="H93" s="110"/>
      <c r="I93" s="110"/>
      <c r="J93" s="109">
        <v>0</v>
      </c>
      <c r="K93" s="109"/>
      <c r="L93" s="66">
        <v>0</v>
      </c>
      <c r="M93" s="66">
        <v>153628.6</v>
      </c>
      <c r="N93" s="109">
        <v>153628.6</v>
      </c>
      <c r="O93" s="109"/>
      <c r="P93" s="109">
        <v>0</v>
      </c>
      <c r="Q93" s="109"/>
      <c r="R93" s="109">
        <v>0</v>
      </c>
      <c r="S93" s="109"/>
      <c r="T93" s="109"/>
      <c r="U93" s="109"/>
      <c r="V93" s="109"/>
      <c r="W93" s="109"/>
    </row>
    <row r="94" spans="1:23" ht="10.9" customHeight="1" x14ac:dyDescent="0.2">
      <c r="A94" s="110" t="s">
        <v>16</v>
      </c>
      <c r="B94" s="110"/>
      <c r="C94" s="110" t="s">
        <v>625</v>
      </c>
      <c r="D94" s="110"/>
      <c r="E94" s="110"/>
      <c r="F94" s="110" t="s">
        <v>284</v>
      </c>
      <c r="G94" s="110"/>
      <c r="H94" s="110"/>
      <c r="I94" s="110"/>
      <c r="J94" s="109">
        <v>0</v>
      </c>
      <c r="K94" s="109"/>
      <c r="L94" s="66">
        <v>0</v>
      </c>
      <c r="M94" s="66">
        <v>97957</v>
      </c>
      <c r="N94" s="109">
        <v>97957</v>
      </c>
      <c r="O94" s="109"/>
      <c r="P94" s="109">
        <v>0</v>
      </c>
      <c r="Q94" s="109"/>
      <c r="R94" s="109">
        <v>0</v>
      </c>
      <c r="S94" s="109"/>
      <c r="T94" s="109"/>
      <c r="U94" s="109"/>
      <c r="V94" s="109"/>
      <c r="W94" s="109"/>
    </row>
    <row r="95" spans="1:23" ht="10.9" customHeight="1" x14ac:dyDescent="0.2">
      <c r="A95" s="110" t="s">
        <v>16</v>
      </c>
      <c r="B95" s="110"/>
      <c r="C95" s="110" t="s">
        <v>626</v>
      </c>
      <c r="D95" s="110"/>
      <c r="E95" s="110"/>
      <c r="F95" s="110" t="s">
        <v>514</v>
      </c>
      <c r="G95" s="110"/>
      <c r="H95" s="110"/>
      <c r="I95" s="110"/>
      <c r="J95" s="109">
        <v>0</v>
      </c>
      <c r="K95" s="109"/>
      <c r="L95" s="66">
        <v>0</v>
      </c>
      <c r="M95" s="66">
        <v>24572.01</v>
      </c>
      <c r="N95" s="109">
        <v>12760</v>
      </c>
      <c r="O95" s="109"/>
      <c r="P95" s="109">
        <v>11812.01</v>
      </c>
      <c r="Q95" s="109"/>
      <c r="R95" s="109">
        <v>0</v>
      </c>
      <c r="S95" s="109"/>
      <c r="T95" s="109"/>
      <c r="U95" s="109"/>
      <c r="V95" s="109"/>
      <c r="W95" s="109"/>
    </row>
    <row r="96" spans="1:23" ht="10.9" customHeight="1" x14ac:dyDescent="0.2">
      <c r="A96" s="110" t="s">
        <v>16</v>
      </c>
      <c r="B96" s="110"/>
      <c r="C96" s="110" t="s">
        <v>627</v>
      </c>
      <c r="D96" s="110"/>
      <c r="E96" s="110"/>
      <c r="F96" s="110" t="s">
        <v>165</v>
      </c>
      <c r="G96" s="110"/>
      <c r="H96" s="110"/>
      <c r="I96" s="110"/>
      <c r="J96" s="109">
        <v>0</v>
      </c>
      <c r="K96" s="109"/>
      <c r="L96" s="66">
        <v>0</v>
      </c>
      <c r="M96" s="66">
        <v>215.53</v>
      </c>
      <c r="N96" s="109">
        <v>0</v>
      </c>
      <c r="O96" s="109"/>
      <c r="P96" s="109">
        <v>215.53</v>
      </c>
      <c r="Q96" s="109"/>
      <c r="R96" s="109">
        <v>0</v>
      </c>
      <c r="S96" s="109"/>
      <c r="T96" s="109"/>
      <c r="U96" s="109"/>
      <c r="V96" s="109"/>
      <c r="W96" s="109"/>
    </row>
    <row r="97" spans="1:23" ht="10.9" customHeight="1" x14ac:dyDescent="0.2">
      <c r="A97" s="110" t="s">
        <v>16</v>
      </c>
      <c r="B97" s="110"/>
      <c r="C97" s="110" t="s">
        <v>322</v>
      </c>
      <c r="D97" s="110"/>
      <c r="E97" s="110"/>
      <c r="F97" s="110" t="s">
        <v>323</v>
      </c>
      <c r="G97" s="110"/>
      <c r="H97" s="110"/>
      <c r="I97" s="110"/>
      <c r="J97" s="109">
        <v>0</v>
      </c>
      <c r="K97" s="109"/>
      <c r="L97" s="66">
        <v>0</v>
      </c>
      <c r="M97" s="66">
        <v>1136203.19</v>
      </c>
      <c r="N97" s="109">
        <v>1078502.5900000001</v>
      </c>
      <c r="O97" s="109"/>
      <c r="P97" s="109">
        <v>57700.6</v>
      </c>
      <c r="Q97" s="109"/>
      <c r="R97" s="109">
        <v>0</v>
      </c>
      <c r="S97" s="109"/>
      <c r="T97" s="109"/>
      <c r="U97" s="109"/>
      <c r="V97" s="109"/>
      <c r="W97" s="109"/>
    </row>
    <row r="98" spans="1:23" ht="10.9" customHeight="1" x14ac:dyDescent="0.2">
      <c r="A98" s="110" t="s">
        <v>16</v>
      </c>
      <c r="B98" s="110"/>
      <c r="C98" s="110" t="s">
        <v>325</v>
      </c>
      <c r="D98" s="110"/>
      <c r="E98" s="110"/>
      <c r="F98" s="110" t="s">
        <v>326</v>
      </c>
      <c r="G98" s="110"/>
      <c r="H98" s="110"/>
      <c r="I98" s="110"/>
      <c r="J98" s="109">
        <v>0</v>
      </c>
      <c r="K98" s="109"/>
      <c r="L98" s="66">
        <v>0</v>
      </c>
      <c r="M98" s="66">
        <v>23000</v>
      </c>
      <c r="N98" s="109">
        <v>16400</v>
      </c>
      <c r="O98" s="109"/>
      <c r="P98" s="109">
        <v>6600</v>
      </c>
      <c r="Q98" s="109"/>
      <c r="R98" s="109">
        <v>0</v>
      </c>
      <c r="S98" s="109"/>
      <c r="T98" s="109"/>
      <c r="U98" s="109"/>
      <c r="V98" s="109"/>
      <c r="W98" s="109"/>
    </row>
    <row r="99" spans="1:23" ht="10.9" customHeight="1" x14ac:dyDescent="0.2">
      <c r="A99" s="110" t="s">
        <v>16</v>
      </c>
      <c r="B99" s="110"/>
      <c r="C99" s="110" t="s">
        <v>327</v>
      </c>
      <c r="D99" s="110"/>
      <c r="E99" s="110"/>
      <c r="F99" s="110" t="s">
        <v>328</v>
      </c>
      <c r="G99" s="110"/>
      <c r="H99" s="110"/>
      <c r="I99" s="110"/>
      <c r="J99" s="109">
        <v>0</v>
      </c>
      <c r="K99" s="109"/>
      <c r="L99" s="66">
        <v>0</v>
      </c>
      <c r="M99" s="66">
        <v>18000</v>
      </c>
      <c r="N99" s="109">
        <v>14000</v>
      </c>
      <c r="O99" s="109"/>
      <c r="P99" s="109">
        <v>4000</v>
      </c>
      <c r="Q99" s="109"/>
      <c r="R99" s="109">
        <v>0</v>
      </c>
      <c r="S99" s="109"/>
      <c r="T99" s="109"/>
      <c r="U99" s="109"/>
      <c r="V99" s="109"/>
      <c r="W99" s="109"/>
    </row>
    <row r="100" spans="1:23" ht="10.9" customHeight="1" x14ac:dyDescent="0.2">
      <c r="A100" s="110" t="s">
        <v>16</v>
      </c>
      <c r="B100" s="110"/>
      <c r="C100" s="110" t="s">
        <v>329</v>
      </c>
      <c r="D100" s="110"/>
      <c r="E100" s="110"/>
      <c r="F100" s="110" t="s">
        <v>330</v>
      </c>
      <c r="G100" s="110"/>
      <c r="H100" s="110"/>
      <c r="I100" s="110"/>
      <c r="J100" s="109">
        <v>0</v>
      </c>
      <c r="K100" s="109"/>
      <c r="L100" s="66">
        <v>0</v>
      </c>
      <c r="M100" s="66">
        <v>200</v>
      </c>
      <c r="N100" s="109">
        <v>200</v>
      </c>
      <c r="O100" s="109"/>
      <c r="P100" s="109">
        <v>0</v>
      </c>
      <c r="Q100" s="109"/>
      <c r="R100" s="109">
        <v>0</v>
      </c>
      <c r="S100" s="109"/>
      <c r="T100" s="109"/>
      <c r="U100" s="109"/>
      <c r="V100" s="109"/>
      <c r="W100" s="109"/>
    </row>
    <row r="101" spans="1:23" ht="0.4" customHeight="1" x14ac:dyDescent="0.2"/>
    <row r="102" spans="1:23" ht="10.9" customHeight="1" x14ac:dyDescent="0.2">
      <c r="A102" s="110" t="s">
        <v>16</v>
      </c>
      <c r="B102" s="110"/>
      <c r="C102" s="110" t="s">
        <v>331</v>
      </c>
      <c r="D102" s="110"/>
      <c r="E102" s="110"/>
      <c r="F102" s="110" t="s">
        <v>332</v>
      </c>
      <c r="G102" s="110"/>
      <c r="H102" s="110"/>
      <c r="I102" s="110"/>
      <c r="J102" s="109">
        <v>0</v>
      </c>
      <c r="K102" s="109"/>
      <c r="L102" s="66">
        <v>0</v>
      </c>
      <c r="M102" s="66">
        <v>22400</v>
      </c>
      <c r="N102" s="109">
        <v>15100</v>
      </c>
      <c r="O102" s="109"/>
      <c r="P102" s="109">
        <v>7300</v>
      </c>
      <c r="Q102" s="109"/>
      <c r="R102" s="109">
        <v>0</v>
      </c>
      <c r="S102" s="109"/>
      <c r="T102" s="109"/>
      <c r="U102" s="109"/>
      <c r="V102" s="109"/>
      <c r="W102" s="109"/>
    </row>
    <row r="103" spans="1:23" ht="10.9" customHeight="1" x14ac:dyDescent="0.2">
      <c r="A103" s="110" t="s">
        <v>16</v>
      </c>
      <c r="B103" s="110"/>
      <c r="C103" s="110" t="s">
        <v>333</v>
      </c>
      <c r="D103" s="110"/>
      <c r="E103" s="110"/>
      <c r="F103" s="110" t="s">
        <v>256</v>
      </c>
      <c r="G103" s="110"/>
      <c r="H103" s="110"/>
      <c r="I103" s="110"/>
      <c r="J103" s="109">
        <v>0</v>
      </c>
      <c r="K103" s="109"/>
      <c r="L103" s="66">
        <v>0</v>
      </c>
      <c r="M103" s="66">
        <v>30.81</v>
      </c>
      <c r="N103" s="109">
        <v>30.81</v>
      </c>
      <c r="O103" s="109"/>
      <c r="P103" s="109">
        <v>0</v>
      </c>
      <c r="Q103" s="109"/>
      <c r="R103" s="109">
        <v>0</v>
      </c>
      <c r="S103" s="109"/>
      <c r="T103" s="109"/>
      <c r="U103" s="109"/>
      <c r="V103" s="109"/>
      <c r="W103" s="109"/>
    </row>
    <row r="104" spans="1:23" ht="10.9" customHeight="1" x14ac:dyDescent="0.2">
      <c r="A104" s="110" t="s">
        <v>16</v>
      </c>
      <c r="B104" s="110"/>
      <c r="C104" s="110" t="s">
        <v>334</v>
      </c>
      <c r="D104" s="110"/>
      <c r="E104" s="110"/>
      <c r="F104" s="110" t="s">
        <v>208</v>
      </c>
      <c r="G104" s="110"/>
      <c r="H104" s="110"/>
      <c r="I104" s="110"/>
      <c r="J104" s="109">
        <v>0</v>
      </c>
      <c r="K104" s="109"/>
      <c r="L104" s="66">
        <v>0</v>
      </c>
      <c r="M104" s="66">
        <v>12000</v>
      </c>
      <c r="N104" s="109">
        <v>8000</v>
      </c>
      <c r="O104" s="109"/>
      <c r="P104" s="109">
        <v>4000</v>
      </c>
      <c r="Q104" s="109"/>
      <c r="R104" s="109">
        <v>0</v>
      </c>
      <c r="S104" s="109"/>
      <c r="T104" s="109"/>
      <c r="U104" s="109"/>
      <c r="V104" s="109"/>
      <c r="W104" s="109"/>
    </row>
    <row r="105" spans="1:23" ht="10.9" customHeight="1" x14ac:dyDescent="0.2">
      <c r="A105" s="110" t="s">
        <v>16</v>
      </c>
      <c r="B105" s="110"/>
      <c r="C105" s="110" t="s">
        <v>335</v>
      </c>
      <c r="D105" s="110"/>
      <c r="E105" s="110"/>
      <c r="F105" s="110" t="s">
        <v>336</v>
      </c>
      <c r="G105" s="110"/>
      <c r="H105" s="110"/>
      <c r="I105" s="110"/>
      <c r="J105" s="109">
        <v>0</v>
      </c>
      <c r="K105" s="109"/>
      <c r="L105" s="66">
        <v>0</v>
      </c>
      <c r="M105" s="66">
        <v>4000</v>
      </c>
      <c r="N105" s="109">
        <v>4000</v>
      </c>
      <c r="O105" s="109"/>
      <c r="P105" s="109">
        <v>0</v>
      </c>
      <c r="Q105" s="109"/>
      <c r="R105" s="109">
        <v>0</v>
      </c>
      <c r="S105" s="109"/>
      <c r="T105" s="109"/>
      <c r="U105" s="109"/>
      <c r="V105" s="109"/>
      <c r="W105" s="109"/>
    </row>
    <row r="106" spans="1:23" ht="10.9" customHeight="1" x14ac:dyDescent="0.2">
      <c r="A106" s="110" t="s">
        <v>16</v>
      </c>
      <c r="B106" s="110"/>
      <c r="C106" s="110" t="s">
        <v>337</v>
      </c>
      <c r="D106" s="110"/>
      <c r="E106" s="110"/>
      <c r="F106" s="110" t="s">
        <v>338</v>
      </c>
      <c r="G106" s="110"/>
      <c r="H106" s="110"/>
      <c r="I106" s="110"/>
      <c r="J106" s="109">
        <v>0</v>
      </c>
      <c r="K106" s="109"/>
      <c r="L106" s="66">
        <v>0</v>
      </c>
      <c r="M106" s="66">
        <v>3.77</v>
      </c>
      <c r="N106" s="109">
        <v>3.17</v>
      </c>
      <c r="O106" s="109"/>
      <c r="P106" s="109">
        <v>0.6</v>
      </c>
      <c r="Q106" s="109"/>
      <c r="R106" s="109">
        <v>0</v>
      </c>
      <c r="S106" s="109"/>
      <c r="T106" s="109"/>
      <c r="U106" s="109"/>
      <c r="V106" s="109"/>
      <c r="W106" s="109"/>
    </row>
    <row r="107" spans="1:23" ht="10.9" customHeight="1" x14ac:dyDescent="0.2">
      <c r="A107" s="110" t="s">
        <v>16</v>
      </c>
      <c r="B107" s="110"/>
      <c r="C107" s="110" t="s">
        <v>339</v>
      </c>
      <c r="D107" s="110"/>
      <c r="E107" s="110"/>
      <c r="F107" s="110" t="s">
        <v>280</v>
      </c>
      <c r="G107" s="110"/>
      <c r="H107" s="110"/>
      <c r="I107" s="110"/>
      <c r="J107" s="109">
        <v>0</v>
      </c>
      <c r="K107" s="109"/>
      <c r="L107" s="66">
        <v>0</v>
      </c>
      <c r="M107" s="66">
        <v>1005000</v>
      </c>
      <c r="N107" s="109">
        <v>1005000</v>
      </c>
      <c r="O107" s="109"/>
      <c r="P107" s="109">
        <v>0</v>
      </c>
      <c r="Q107" s="109"/>
      <c r="R107" s="109">
        <v>0</v>
      </c>
      <c r="S107" s="109"/>
      <c r="T107" s="109"/>
      <c r="U107" s="109"/>
      <c r="V107" s="109"/>
      <c r="W107" s="109"/>
    </row>
    <row r="108" spans="1:23" ht="10.9" customHeight="1" x14ac:dyDescent="0.2">
      <c r="A108" s="110" t="s">
        <v>16</v>
      </c>
      <c r="B108" s="110"/>
      <c r="C108" s="110" t="s">
        <v>628</v>
      </c>
      <c r="D108" s="110"/>
      <c r="E108" s="110"/>
      <c r="F108" s="110" t="s">
        <v>629</v>
      </c>
      <c r="G108" s="110"/>
      <c r="H108" s="110"/>
      <c r="I108" s="110"/>
      <c r="J108" s="109">
        <v>0</v>
      </c>
      <c r="K108" s="109"/>
      <c r="L108" s="66">
        <v>0</v>
      </c>
      <c r="M108" s="66">
        <v>1500</v>
      </c>
      <c r="N108" s="109">
        <v>1500</v>
      </c>
      <c r="O108" s="109"/>
      <c r="P108" s="109">
        <v>0</v>
      </c>
      <c r="Q108" s="109"/>
      <c r="R108" s="109">
        <v>0</v>
      </c>
      <c r="S108" s="109"/>
      <c r="T108" s="109"/>
      <c r="U108" s="109"/>
      <c r="V108" s="109"/>
      <c r="W108" s="109"/>
    </row>
    <row r="109" spans="1:23" ht="10.9" customHeight="1" x14ac:dyDescent="0.2">
      <c r="A109" s="110" t="s">
        <v>16</v>
      </c>
      <c r="B109" s="110"/>
      <c r="C109" s="110" t="s">
        <v>630</v>
      </c>
      <c r="D109" s="110"/>
      <c r="E109" s="110"/>
      <c r="F109" s="110" t="s">
        <v>253</v>
      </c>
      <c r="G109" s="110"/>
      <c r="H109" s="110"/>
      <c r="I109" s="110"/>
      <c r="J109" s="109">
        <v>0</v>
      </c>
      <c r="K109" s="109"/>
      <c r="L109" s="66">
        <v>0</v>
      </c>
      <c r="M109" s="66">
        <v>5000</v>
      </c>
      <c r="N109" s="109">
        <v>4000</v>
      </c>
      <c r="O109" s="109"/>
      <c r="P109" s="109">
        <v>1000</v>
      </c>
      <c r="Q109" s="109"/>
      <c r="R109" s="109">
        <v>0</v>
      </c>
      <c r="S109" s="109"/>
      <c r="T109" s="109"/>
      <c r="U109" s="109"/>
      <c r="V109" s="109"/>
      <c r="W109" s="109"/>
    </row>
    <row r="110" spans="1:23" ht="10.9" customHeight="1" x14ac:dyDescent="0.2">
      <c r="A110" s="110" t="s">
        <v>16</v>
      </c>
      <c r="B110" s="110"/>
      <c r="C110" s="110" t="s">
        <v>631</v>
      </c>
      <c r="D110" s="110"/>
      <c r="E110" s="110"/>
      <c r="F110" s="110" t="s">
        <v>295</v>
      </c>
      <c r="G110" s="110"/>
      <c r="H110" s="110"/>
      <c r="I110" s="110"/>
      <c r="J110" s="109">
        <v>0</v>
      </c>
      <c r="K110" s="109"/>
      <c r="L110" s="66">
        <v>0</v>
      </c>
      <c r="M110" s="66">
        <v>3000</v>
      </c>
      <c r="N110" s="109">
        <v>3000</v>
      </c>
      <c r="O110" s="109"/>
      <c r="P110" s="109">
        <v>0</v>
      </c>
      <c r="Q110" s="109"/>
      <c r="R110" s="109">
        <v>0</v>
      </c>
      <c r="S110" s="109"/>
      <c r="T110" s="109"/>
      <c r="U110" s="109"/>
      <c r="V110" s="109"/>
      <c r="W110" s="109"/>
    </row>
    <row r="111" spans="1:23" ht="10.9" customHeight="1" x14ac:dyDescent="0.2">
      <c r="A111" s="110" t="s">
        <v>16</v>
      </c>
      <c r="B111" s="110"/>
      <c r="C111" s="110" t="s">
        <v>632</v>
      </c>
      <c r="D111" s="110"/>
      <c r="E111" s="110"/>
      <c r="F111" s="110" t="s">
        <v>633</v>
      </c>
      <c r="G111" s="110"/>
      <c r="H111" s="110"/>
      <c r="I111" s="110"/>
      <c r="J111" s="109">
        <v>0</v>
      </c>
      <c r="K111" s="109"/>
      <c r="L111" s="66">
        <v>0</v>
      </c>
      <c r="M111" s="66">
        <v>1800</v>
      </c>
      <c r="N111" s="109">
        <v>0</v>
      </c>
      <c r="O111" s="109"/>
      <c r="P111" s="109">
        <v>1800</v>
      </c>
      <c r="Q111" s="109"/>
      <c r="R111" s="109">
        <v>0</v>
      </c>
      <c r="S111" s="109"/>
      <c r="T111" s="109"/>
      <c r="U111" s="109"/>
      <c r="V111" s="109"/>
      <c r="W111" s="109"/>
    </row>
    <row r="112" spans="1:23" ht="10.9" customHeight="1" x14ac:dyDescent="0.2">
      <c r="A112" s="110" t="s">
        <v>16</v>
      </c>
      <c r="B112" s="110"/>
      <c r="C112" s="110" t="s">
        <v>634</v>
      </c>
      <c r="D112" s="110"/>
      <c r="E112" s="110"/>
      <c r="F112" s="110" t="s">
        <v>635</v>
      </c>
      <c r="G112" s="110"/>
      <c r="H112" s="110"/>
      <c r="I112" s="110"/>
      <c r="J112" s="109">
        <v>0</v>
      </c>
      <c r="K112" s="109"/>
      <c r="L112" s="66">
        <v>0</v>
      </c>
      <c r="M112" s="66">
        <v>9000</v>
      </c>
      <c r="N112" s="109">
        <v>0</v>
      </c>
      <c r="O112" s="109"/>
      <c r="P112" s="109">
        <v>9000</v>
      </c>
      <c r="Q112" s="109"/>
      <c r="R112" s="109">
        <v>0</v>
      </c>
      <c r="S112" s="109"/>
      <c r="T112" s="109"/>
      <c r="U112" s="109"/>
      <c r="V112" s="109"/>
      <c r="W112" s="109"/>
    </row>
    <row r="113" spans="1:23" ht="10.9" customHeight="1" x14ac:dyDescent="0.2">
      <c r="A113" s="110" t="s">
        <v>16</v>
      </c>
      <c r="B113" s="110"/>
      <c r="C113" s="110" t="s">
        <v>636</v>
      </c>
      <c r="D113" s="110"/>
      <c r="E113" s="110"/>
      <c r="F113" s="110" t="s">
        <v>637</v>
      </c>
      <c r="G113" s="110"/>
      <c r="H113" s="110"/>
      <c r="I113" s="110"/>
      <c r="J113" s="109">
        <v>0</v>
      </c>
      <c r="K113" s="109"/>
      <c r="L113" s="66">
        <v>0</v>
      </c>
      <c r="M113" s="66">
        <v>18000</v>
      </c>
      <c r="N113" s="109">
        <v>2000</v>
      </c>
      <c r="O113" s="109"/>
      <c r="P113" s="109">
        <v>16000</v>
      </c>
      <c r="Q113" s="109"/>
      <c r="R113" s="109">
        <v>0</v>
      </c>
      <c r="S113" s="109"/>
      <c r="T113" s="109"/>
      <c r="U113" s="109"/>
      <c r="V113" s="109"/>
      <c r="W113" s="109"/>
    </row>
    <row r="114" spans="1:23" ht="10.9" customHeight="1" x14ac:dyDescent="0.2">
      <c r="A114" s="110" t="s">
        <v>16</v>
      </c>
      <c r="B114" s="110"/>
      <c r="C114" s="110" t="s">
        <v>638</v>
      </c>
      <c r="D114" s="110"/>
      <c r="E114" s="110"/>
      <c r="F114" s="110" t="s">
        <v>639</v>
      </c>
      <c r="G114" s="110"/>
      <c r="H114" s="110"/>
      <c r="I114" s="110"/>
      <c r="J114" s="109">
        <v>0</v>
      </c>
      <c r="K114" s="109"/>
      <c r="L114" s="66">
        <v>0</v>
      </c>
      <c r="M114" s="66">
        <v>8000</v>
      </c>
      <c r="N114" s="109">
        <v>0</v>
      </c>
      <c r="O114" s="109"/>
      <c r="P114" s="109">
        <v>8000</v>
      </c>
      <c r="Q114" s="109"/>
      <c r="R114" s="109">
        <v>0</v>
      </c>
      <c r="S114" s="109"/>
      <c r="T114" s="109"/>
      <c r="U114" s="109"/>
      <c r="V114" s="109"/>
      <c r="W114" s="109"/>
    </row>
    <row r="115" spans="1:23" ht="10.9" customHeight="1" x14ac:dyDescent="0.2">
      <c r="A115" s="110" t="s">
        <v>16</v>
      </c>
      <c r="B115" s="110"/>
      <c r="C115" s="110" t="s">
        <v>640</v>
      </c>
      <c r="D115" s="110"/>
      <c r="E115" s="110"/>
      <c r="F115" s="110" t="s">
        <v>641</v>
      </c>
      <c r="G115" s="110"/>
      <c r="H115" s="110"/>
      <c r="I115" s="110"/>
      <c r="J115" s="109">
        <v>0</v>
      </c>
      <c r="K115" s="109"/>
      <c r="L115" s="66">
        <v>0</v>
      </c>
      <c r="M115" s="66">
        <v>5268.61</v>
      </c>
      <c r="N115" s="109">
        <v>5268.61</v>
      </c>
      <c r="O115" s="109"/>
      <c r="P115" s="109">
        <v>0</v>
      </c>
      <c r="Q115" s="109"/>
      <c r="R115" s="109">
        <v>0</v>
      </c>
      <c r="S115" s="109"/>
      <c r="T115" s="109"/>
      <c r="U115" s="109"/>
      <c r="V115" s="109"/>
      <c r="W115" s="109"/>
    </row>
    <row r="116" spans="1:23" ht="10.9" customHeight="1" x14ac:dyDescent="0.2">
      <c r="A116" s="110" t="s">
        <v>16</v>
      </c>
      <c r="B116" s="110"/>
      <c r="C116" s="110" t="s">
        <v>340</v>
      </c>
      <c r="D116" s="110"/>
      <c r="E116" s="110"/>
      <c r="F116" s="110" t="s">
        <v>341</v>
      </c>
      <c r="G116" s="110"/>
      <c r="H116" s="110"/>
      <c r="I116" s="110"/>
      <c r="J116" s="109">
        <v>0</v>
      </c>
      <c r="K116" s="109"/>
      <c r="L116" s="66">
        <v>0</v>
      </c>
      <c r="M116" s="66">
        <v>152218.01</v>
      </c>
      <c r="N116" s="109">
        <v>152218.01</v>
      </c>
      <c r="O116" s="109"/>
      <c r="P116" s="109">
        <v>0</v>
      </c>
      <c r="Q116" s="109"/>
      <c r="R116" s="109">
        <v>0</v>
      </c>
      <c r="S116" s="109"/>
      <c r="T116" s="109"/>
      <c r="U116" s="109"/>
      <c r="V116" s="109"/>
      <c r="W116" s="109"/>
    </row>
    <row r="117" spans="1:23" ht="10.9" customHeight="1" x14ac:dyDescent="0.2">
      <c r="A117" s="110" t="s">
        <v>16</v>
      </c>
      <c r="B117" s="110"/>
      <c r="C117" s="110" t="s">
        <v>342</v>
      </c>
      <c r="D117" s="110"/>
      <c r="E117" s="110"/>
      <c r="F117" s="110" t="s">
        <v>295</v>
      </c>
      <c r="G117" s="110"/>
      <c r="H117" s="110"/>
      <c r="I117" s="110"/>
      <c r="J117" s="109">
        <v>0</v>
      </c>
      <c r="K117" s="109"/>
      <c r="L117" s="66">
        <v>0</v>
      </c>
      <c r="M117" s="66">
        <v>49407.23</v>
      </c>
      <c r="N117" s="109">
        <v>49407.23</v>
      </c>
      <c r="O117" s="109"/>
      <c r="P117" s="109">
        <v>0</v>
      </c>
      <c r="Q117" s="109"/>
      <c r="R117" s="109">
        <v>0</v>
      </c>
      <c r="S117" s="109"/>
      <c r="T117" s="109"/>
      <c r="U117" s="109"/>
      <c r="V117" s="109"/>
      <c r="W117" s="109"/>
    </row>
    <row r="118" spans="1:23" ht="10.9" customHeight="1" x14ac:dyDescent="0.2">
      <c r="A118" s="110" t="s">
        <v>16</v>
      </c>
      <c r="B118" s="110"/>
      <c r="C118" s="110" t="s">
        <v>343</v>
      </c>
      <c r="D118" s="110"/>
      <c r="E118" s="110"/>
      <c r="F118" s="110" t="s">
        <v>3</v>
      </c>
      <c r="G118" s="110"/>
      <c r="H118" s="110"/>
      <c r="I118" s="110"/>
      <c r="J118" s="109">
        <v>0</v>
      </c>
      <c r="K118" s="109"/>
      <c r="L118" s="66">
        <v>0</v>
      </c>
      <c r="M118" s="66">
        <v>9610.7800000000007</v>
      </c>
      <c r="N118" s="109">
        <v>9610.7800000000007</v>
      </c>
      <c r="O118" s="109"/>
      <c r="P118" s="109">
        <v>0</v>
      </c>
      <c r="Q118" s="109"/>
      <c r="R118" s="109">
        <v>0</v>
      </c>
      <c r="S118" s="109"/>
      <c r="T118" s="109"/>
      <c r="U118" s="109"/>
      <c r="V118" s="109"/>
      <c r="W118" s="109"/>
    </row>
    <row r="119" spans="1:23" ht="10.9" customHeight="1" x14ac:dyDescent="0.2">
      <c r="A119" s="110" t="s">
        <v>16</v>
      </c>
      <c r="B119" s="110"/>
      <c r="C119" s="110" t="s">
        <v>642</v>
      </c>
      <c r="D119" s="110"/>
      <c r="E119" s="110"/>
      <c r="F119" s="110" t="s">
        <v>284</v>
      </c>
      <c r="G119" s="110"/>
      <c r="H119" s="110"/>
      <c r="I119" s="110"/>
      <c r="J119" s="109">
        <v>0</v>
      </c>
      <c r="K119" s="109"/>
      <c r="L119" s="66">
        <v>0</v>
      </c>
      <c r="M119" s="66">
        <v>70000</v>
      </c>
      <c r="N119" s="109">
        <v>70000</v>
      </c>
      <c r="O119" s="109"/>
      <c r="P119" s="109">
        <v>0</v>
      </c>
      <c r="Q119" s="109"/>
      <c r="R119" s="109">
        <v>0</v>
      </c>
      <c r="S119" s="109"/>
      <c r="T119" s="109"/>
      <c r="U119" s="109"/>
      <c r="V119" s="109"/>
      <c r="W119" s="109"/>
    </row>
    <row r="120" spans="1:23" ht="10.9" customHeight="1" x14ac:dyDescent="0.2">
      <c r="A120" s="110" t="s">
        <v>16</v>
      </c>
      <c r="B120" s="110"/>
      <c r="C120" s="110" t="s">
        <v>643</v>
      </c>
      <c r="D120" s="110"/>
      <c r="E120" s="110"/>
      <c r="F120" s="110" t="s">
        <v>526</v>
      </c>
      <c r="G120" s="110"/>
      <c r="H120" s="110"/>
      <c r="I120" s="110"/>
      <c r="J120" s="109">
        <v>0</v>
      </c>
      <c r="K120" s="109"/>
      <c r="L120" s="66">
        <v>0</v>
      </c>
      <c r="M120" s="66">
        <v>23200</v>
      </c>
      <c r="N120" s="109">
        <v>23200</v>
      </c>
      <c r="O120" s="109"/>
      <c r="P120" s="109">
        <v>0</v>
      </c>
      <c r="Q120" s="109"/>
      <c r="R120" s="109">
        <v>0</v>
      </c>
      <c r="S120" s="109"/>
      <c r="T120" s="109"/>
      <c r="U120" s="109"/>
      <c r="V120" s="109"/>
      <c r="W120" s="109"/>
    </row>
    <row r="121" spans="1:23" ht="10.9" customHeight="1" x14ac:dyDescent="0.2">
      <c r="A121" s="110" t="s">
        <v>16</v>
      </c>
      <c r="B121" s="110"/>
      <c r="C121" s="110" t="s">
        <v>644</v>
      </c>
      <c r="D121" s="110"/>
      <c r="E121" s="110"/>
      <c r="F121" s="110" t="s">
        <v>645</v>
      </c>
      <c r="G121" s="110"/>
      <c r="H121" s="110"/>
      <c r="I121" s="110"/>
      <c r="J121" s="109">
        <v>0</v>
      </c>
      <c r="K121" s="109"/>
      <c r="L121" s="66">
        <v>0</v>
      </c>
      <c r="M121" s="66">
        <v>76152.710000000006</v>
      </c>
      <c r="N121" s="109">
        <v>76152.710000000006</v>
      </c>
      <c r="O121" s="109"/>
      <c r="P121" s="109">
        <v>0</v>
      </c>
      <c r="Q121" s="109"/>
      <c r="R121" s="109">
        <v>0</v>
      </c>
      <c r="S121" s="109"/>
      <c r="T121" s="109"/>
      <c r="U121" s="109"/>
      <c r="V121" s="109"/>
      <c r="W121" s="109"/>
    </row>
    <row r="122" spans="1:23" ht="10.9" customHeight="1" x14ac:dyDescent="0.2">
      <c r="A122" s="110" t="s">
        <v>16</v>
      </c>
      <c r="B122" s="110"/>
      <c r="C122" s="110" t="s">
        <v>646</v>
      </c>
      <c r="D122" s="110"/>
      <c r="E122" s="110"/>
      <c r="F122" s="110" t="s">
        <v>647</v>
      </c>
      <c r="G122" s="110"/>
      <c r="H122" s="110"/>
      <c r="I122" s="110"/>
      <c r="J122" s="109">
        <v>0</v>
      </c>
      <c r="K122" s="109"/>
      <c r="L122" s="66">
        <v>0</v>
      </c>
      <c r="M122" s="66">
        <v>3272.71</v>
      </c>
      <c r="N122" s="109">
        <v>3272.71</v>
      </c>
      <c r="O122" s="109"/>
      <c r="P122" s="109">
        <v>0</v>
      </c>
      <c r="Q122" s="109"/>
      <c r="R122" s="109">
        <v>0</v>
      </c>
      <c r="S122" s="109"/>
      <c r="T122" s="109"/>
      <c r="U122" s="109"/>
      <c r="V122" s="109"/>
      <c r="W122" s="109"/>
    </row>
    <row r="123" spans="1:23" ht="10.9" customHeight="1" x14ac:dyDescent="0.2">
      <c r="A123" s="110" t="s">
        <v>16</v>
      </c>
      <c r="B123" s="110"/>
      <c r="C123" s="110" t="s">
        <v>648</v>
      </c>
      <c r="D123" s="110"/>
      <c r="E123" s="110"/>
      <c r="F123" s="110" t="s">
        <v>295</v>
      </c>
      <c r="G123" s="110"/>
      <c r="H123" s="110"/>
      <c r="I123" s="110"/>
      <c r="J123" s="109">
        <v>0</v>
      </c>
      <c r="K123" s="109"/>
      <c r="L123" s="66">
        <v>0</v>
      </c>
      <c r="M123" s="66">
        <v>72880</v>
      </c>
      <c r="N123" s="109">
        <v>72880</v>
      </c>
      <c r="O123" s="109"/>
      <c r="P123" s="109">
        <v>0</v>
      </c>
      <c r="Q123" s="109"/>
      <c r="R123" s="109">
        <v>0</v>
      </c>
      <c r="S123" s="109"/>
      <c r="T123" s="109"/>
      <c r="U123" s="109"/>
      <c r="V123" s="109"/>
      <c r="W123" s="109"/>
    </row>
    <row r="124" spans="1:23" ht="10.9" customHeight="1" x14ac:dyDescent="0.2">
      <c r="A124" s="110" t="s">
        <v>16</v>
      </c>
      <c r="B124" s="110"/>
      <c r="C124" s="110" t="s">
        <v>344</v>
      </c>
      <c r="D124" s="110"/>
      <c r="E124" s="110"/>
      <c r="F124" s="110" t="s">
        <v>345</v>
      </c>
      <c r="G124" s="110"/>
      <c r="H124" s="110"/>
      <c r="I124" s="110"/>
      <c r="J124" s="109">
        <v>0</v>
      </c>
      <c r="K124" s="109"/>
      <c r="L124" s="66">
        <v>0</v>
      </c>
      <c r="M124" s="66">
        <v>150780.32</v>
      </c>
      <c r="N124" s="109">
        <v>147370.32</v>
      </c>
      <c r="O124" s="109"/>
      <c r="P124" s="109">
        <v>3410</v>
      </c>
      <c r="Q124" s="109"/>
      <c r="R124" s="109">
        <v>0</v>
      </c>
      <c r="S124" s="109"/>
      <c r="T124" s="109"/>
      <c r="U124" s="109"/>
      <c r="V124" s="109"/>
      <c r="W124" s="109"/>
    </row>
    <row r="125" spans="1:23" ht="10.9" customHeight="1" x14ac:dyDescent="0.2">
      <c r="A125" s="110" t="s">
        <v>16</v>
      </c>
      <c r="B125" s="110"/>
      <c r="C125" s="110" t="s">
        <v>346</v>
      </c>
      <c r="D125" s="110"/>
      <c r="E125" s="110"/>
      <c r="F125" s="110" t="s">
        <v>281</v>
      </c>
      <c r="G125" s="110"/>
      <c r="H125" s="110"/>
      <c r="I125" s="110"/>
      <c r="J125" s="109">
        <v>0</v>
      </c>
      <c r="K125" s="109"/>
      <c r="L125" s="66">
        <v>0</v>
      </c>
      <c r="M125" s="66">
        <v>24990.32</v>
      </c>
      <c r="N125" s="109">
        <v>24990.32</v>
      </c>
      <c r="O125" s="109"/>
      <c r="P125" s="109">
        <v>0</v>
      </c>
      <c r="Q125" s="109"/>
      <c r="R125" s="109">
        <v>0</v>
      </c>
      <c r="S125" s="109"/>
      <c r="T125" s="109"/>
      <c r="U125" s="109"/>
      <c r="V125" s="109"/>
      <c r="W125" s="109"/>
    </row>
    <row r="126" spans="1:23" ht="10.9" customHeight="1" x14ac:dyDescent="0.2">
      <c r="A126" s="110" t="s">
        <v>16</v>
      </c>
      <c r="B126" s="110"/>
      <c r="C126" s="110" t="s">
        <v>347</v>
      </c>
      <c r="D126" s="110"/>
      <c r="E126" s="110"/>
      <c r="F126" s="110" t="s">
        <v>51</v>
      </c>
      <c r="G126" s="110"/>
      <c r="H126" s="110"/>
      <c r="I126" s="110"/>
      <c r="J126" s="109">
        <v>0</v>
      </c>
      <c r="K126" s="109"/>
      <c r="L126" s="66">
        <v>0</v>
      </c>
      <c r="M126" s="66">
        <v>122380</v>
      </c>
      <c r="N126" s="109">
        <v>122380</v>
      </c>
      <c r="O126" s="109"/>
      <c r="P126" s="109">
        <v>0</v>
      </c>
      <c r="Q126" s="109"/>
      <c r="R126" s="109">
        <v>0</v>
      </c>
      <c r="S126" s="109"/>
      <c r="T126" s="109"/>
      <c r="U126" s="109"/>
      <c r="V126" s="109"/>
      <c r="W126" s="109"/>
    </row>
    <row r="127" spans="1:23" ht="10.9" customHeight="1" x14ac:dyDescent="0.2">
      <c r="A127" s="110" t="s">
        <v>16</v>
      </c>
      <c r="B127" s="110"/>
      <c r="C127" s="110" t="s">
        <v>649</v>
      </c>
      <c r="D127" s="110"/>
      <c r="E127" s="110"/>
      <c r="F127" s="110" t="s">
        <v>86</v>
      </c>
      <c r="G127" s="110"/>
      <c r="H127" s="110"/>
      <c r="I127" s="110"/>
      <c r="J127" s="109">
        <v>0</v>
      </c>
      <c r="K127" s="109"/>
      <c r="L127" s="66">
        <v>0</v>
      </c>
      <c r="M127" s="66">
        <v>3410</v>
      </c>
      <c r="N127" s="109">
        <v>0</v>
      </c>
      <c r="O127" s="109"/>
      <c r="P127" s="109">
        <v>3410</v>
      </c>
      <c r="Q127" s="109"/>
      <c r="R127" s="109">
        <v>0</v>
      </c>
      <c r="S127" s="109"/>
      <c r="T127" s="109"/>
      <c r="U127" s="109"/>
      <c r="V127" s="109"/>
      <c r="W127" s="109"/>
    </row>
    <row r="128" spans="1:23" ht="10.9" customHeight="1" x14ac:dyDescent="0.2">
      <c r="A128" s="110" t="s">
        <v>16</v>
      </c>
      <c r="B128" s="110"/>
      <c r="C128" s="110" t="s">
        <v>650</v>
      </c>
      <c r="D128" s="110"/>
      <c r="E128" s="110"/>
      <c r="F128" s="110" t="s">
        <v>651</v>
      </c>
      <c r="G128" s="110"/>
      <c r="H128" s="110"/>
      <c r="I128" s="110"/>
      <c r="J128" s="109">
        <v>0</v>
      </c>
      <c r="K128" s="109"/>
      <c r="L128" s="66">
        <v>0</v>
      </c>
      <c r="M128" s="66">
        <v>12756.52</v>
      </c>
      <c r="N128" s="109">
        <v>12756.52</v>
      </c>
      <c r="O128" s="109"/>
      <c r="P128" s="109">
        <v>0</v>
      </c>
      <c r="Q128" s="109"/>
      <c r="R128" s="109">
        <v>0</v>
      </c>
      <c r="S128" s="109"/>
      <c r="T128" s="109"/>
      <c r="U128" s="109"/>
      <c r="V128" s="109"/>
      <c r="W128" s="109"/>
    </row>
    <row r="129" spans="1:23" ht="10.9" customHeight="1" x14ac:dyDescent="0.2">
      <c r="A129" s="110" t="s">
        <v>16</v>
      </c>
      <c r="B129" s="110"/>
      <c r="C129" s="110" t="s">
        <v>652</v>
      </c>
      <c r="D129" s="110"/>
      <c r="E129" s="110"/>
      <c r="F129" s="110" t="s">
        <v>295</v>
      </c>
      <c r="G129" s="110"/>
      <c r="H129" s="110"/>
      <c r="I129" s="110"/>
      <c r="J129" s="109">
        <v>0</v>
      </c>
      <c r="K129" s="109"/>
      <c r="L129" s="66">
        <v>0</v>
      </c>
      <c r="M129" s="66">
        <v>12756.52</v>
      </c>
      <c r="N129" s="109">
        <v>12756.52</v>
      </c>
      <c r="O129" s="109"/>
      <c r="P129" s="109">
        <v>0</v>
      </c>
      <c r="Q129" s="109"/>
      <c r="R129" s="109">
        <v>0</v>
      </c>
      <c r="S129" s="109"/>
      <c r="T129" s="109"/>
      <c r="U129" s="109"/>
      <c r="V129" s="109"/>
      <c r="W129" s="109"/>
    </row>
    <row r="130" spans="1:23" ht="10.9" customHeight="1" x14ac:dyDescent="0.2">
      <c r="A130" s="110" t="s">
        <v>16</v>
      </c>
      <c r="B130" s="110"/>
      <c r="C130" s="110" t="s">
        <v>653</v>
      </c>
      <c r="D130" s="110"/>
      <c r="E130" s="110"/>
      <c r="F130" s="110" t="s">
        <v>654</v>
      </c>
      <c r="G130" s="110"/>
      <c r="H130" s="110"/>
      <c r="I130" s="110"/>
      <c r="J130" s="109">
        <v>0</v>
      </c>
      <c r="K130" s="109"/>
      <c r="L130" s="66">
        <v>0</v>
      </c>
      <c r="M130" s="66">
        <v>69600</v>
      </c>
      <c r="N130" s="109">
        <v>69600</v>
      </c>
      <c r="O130" s="109"/>
      <c r="P130" s="109">
        <v>0</v>
      </c>
      <c r="Q130" s="109"/>
      <c r="R130" s="109">
        <v>0</v>
      </c>
      <c r="S130" s="109"/>
      <c r="T130" s="109"/>
      <c r="U130" s="109"/>
      <c r="V130" s="109"/>
      <c r="W130" s="109"/>
    </row>
    <row r="131" spans="1:23" ht="10.9" customHeight="1" x14ac:dyDescent="0.2">
      <c r="A131" s="110" t="s">
        <v>16</v>
      </c>
      <c r="B131" s="110"/>
      <c r="C131" s="110" t="s">
        <v>655</v>
      </c>
      <c r="D131" s="110"/>
      <c r="E131" s="110"/>
      <c r="F131" s="110" t="s">
        <v>49</v>
      </c>
      <c r="G131" s="110"/>
      <c r="H131" s="110"/>
      <c r="I131" s="110"/>
      <c r="J131" s="109">
        <v>0</v>
      </c>
      <c r="K131" s="109"/>
      <c r="L131" s="66">
        <v>0</v>
      </c>
      <c r="M131" s="66">
        <v>69600</v>
      </c>
      <c r="N131" s="109">
        <v>69600</v>
      </c>
      <c r="O131" s="109"/>
      <c r="P131" s="109">
        <v>0</v>
      </c>
      <c r="Q131" s="109"/>
      <c r="R131" s="109">
        <v>0</v>
      </c>
      <c r="S131" s="109"/>
      <c r="T131" s="109"/>
      <c r="U131" s="109"/>
      <c r="V131" s="109"/>
      <c r="W131" s="109"/>
    </row>
    <row r="132" spans="1:23" ht="10.9" customHeight="1" x14ac:dyDescent="0.2">
      <c r="A132" s="110" t="s">
        <v>16</v>
      </c>
      <c r="B132" s="110"/>
      <c r="C132" s="110" t="s">
        <v>656</v>
      </c>
      <c r="D132" s="110"/>
      <c r="E132" s="110"/>
      <c r="F132" s="110" t="s">
        <v>657</v>
      </c>
      <c r="G132" s="110"/>
      <c r="H132" s="110"/>
      <c r="I132" s="110"/>
      <c r="J132" s="109">
        <v>0</v>
      </c>
      <c r="K132" s="109"/>
      <c r="L132" s="66">
        <v>0</v>
      </c>
      <c r="M132" s="66">
        <v>70399.789999999994</v>
      </c>
      <c r="N132" s="109">
        <v>53166.89</v>
      </c>
      <c r="O132" s="109"/>
      <c r="P132" s="109">
        <v>17232.900000000001</v>
      </c>
      <c r="Q132" s="109"/>
      <c r="R132" s="109">
        <v>0</v>
      </c>
      <c r="S132" s="109"/>
      <c r="T132" s="109"/>
      <c r="U132" s="109"/>
      <c r="V132" s="109"/>
      <c r="W132" s="109"/>
    </row>
    <row r="133" spans="1:23" ht="10.9" customHeight="1" x14ac:dyDescent="0.2">
      <c r="A133" s="110" t="s">
        <v>16</v>
      </c>
      <c r="B133" s="110"/>
      <c r="C133" s="110" t="s">
        <v>658</v>
      </c>
      <c r="D133" s="110"/>
      <c r="E133" s="110"/>
      <c r="F133" s="110" t="s">
        <v>659</v>
      </c>
      <c r="G133" s="110"/>
      <c r="H133" s="110"/>
      <c r="I133" s="110"/>
      <c r="J133" s="109">
        <v>0</v>
      </c>
      <c r="K133" s="109"/>
      <c r="L133" s="66">
        <v>0</v>
      </c>
      <c r="M133" s="66">
        <v>1937.17</v>
      </c>
      <c r="N133" s="109">
        <v>1937.17</v>
      </c>
      <c r="O133" s="109"/>
      <c r="P133" s="109">
        <v>0</v>
      </c>
      <c r="Q133" s="109"/>
      <c r="R133" s="109">
        <v>0</v>
      </c>
      <c r="S133" s="109"/>
      <c r="T133" s="109"/>
      <c r="U133" s="109"/>
      <c r="V133" s="109"/>
      <c r="W133" s="109"/>
    </row>
    <row r="134" spans="1:23" ht="10.9" customHeight="1" x14ac:dyDescent="0.2">
      <c r="A134" s="110" t="s">
        <v>16</v>
      </c>
      <c r="B134" s="110"/>
      <c r="C134" s="110" t="s">
        <v>660</v>
      </c>
      <c r="D134" s="110"/>
      <c r="E134" s="110"/>
      <c r="F134" s="110" t="s">
        <v>661</v>
      </c>
      <c r="G134" s="110"/>
      <c r="H134" s="110"/>
      <c r="I134" s="110"/>
      <c r="J134" s="109">
        <v>0</v>
      </c>
      <c r="K134" s="109"/>
      <c r="L134" s="66">
        <v>0</v>
      </c>
      <c r="M134" s="66">
        <v>2386.5700000000002</v>
      </c>
      <c r="N134" s="109">
        <v>2386.5700000000002</v>
      </c>
      <c r="O134" s="109"/>
      <c r="P134" s="109">
        <v>0</v>
      </c>
      <c r="Q134" s="109"/>
      <c r="R134" s="109">
        <v>0</v>
      </c>
      <c r="S134" s="109"/>
      <c r="T134" s="109"/>
      <c r="U134" s="109"/>
      <c r="V134" s="109"/>
      <c r="W134" s="109"/>
    </row>
    <row r="135" spans="1:23" ht="10.9" customHeight="1" x14ac:dyDescent="0.2">
      <c r="A135" s="110" t="s">
        <v>16</v>
      </c>
      <c r="B135" s="110"/>
      <c r="C135" s="110" t="s">
        <v>662</v>
      </c>
      <c r="D135" s="110"/>
      <c r="E135" s="110"/>
      <c r="F135" s="110" t="s">
        <v>295</v>
      </c>
      <c r="G135" s="110"/>
      <c r="H135" s="110"/>
      <c r="I135" s="110"/>
      <c r="J135" s="109">
        <v>0</v>
      </c>
      <c r="K135" s="109"/>
      <c r="L135" s="66">
        <v>0</v>
      </c>
      <c r="M135" s="66">
        <v>6959.42</v>
      </c>
      <c r="N135" s="109">
        <v>6959.42</v>
      </c>
      <c r="O135" s="109"/>
      <c r="P135" s="109">
        <v>0</v>
      </c>
      <c r="Q135" s="109"/>
      <c r="R135" s="109">
        <v>0</v>
      </c>
      <c r="S135" s="109"/>
      <c r="T135" s="109"/>
      <c r="U135" s="109"/>
      <c r="V135" s="109"/>
      <c r="W135" s="109"/>
    </row>
    <row r="136" spans="1:23" ht="10.9" customHeight="1" x14ac:dyDescent="0.2">
      <c r="A136" s="110" t="s">
        <v>16</v>
      </c>
      <c r="B136" s="110"/>
      <c r="C136" s="110" t="s">
        <v>663</v>
      </c>
      <c r="D136" s="110"/>
      <c r="E136" s="110"/>
      <c r="F136" s="110" t="s">
        <v>664</v>
      </c>
      <c r="G136" s="110"/>
      <c r="H136" s="110"/>
      <c r="I136" s="110"/>
      <c r="J136" s="109">
        <v>0</v>
      </c>
      <c r="K136" s="109"/>
      <c r="L136" s="66">
        <v>0</v>
      </c>
      <c r="M136" s="66">
        <v>500</v>
      </c>
      <c r="N136" s="109">
        <v>500</v>
      </c>
      <c r="O136" s="109"/>
      <c r="P136" s="109">
        <v>0</v>
      </c>
      <c r="Q136" s="109"/>
      <c r="R136" s="109">
        <v>0</v>
      </c>
      <c r="S136" s="109"/>
      <c r="T136" s="109"/>
      <c r="U136" s="109"/>
      <c r="V136" s="109"/>
      <c r="W136" s="109"/>
    </row>
    <row r="137" spans="1:23" ht="10.9" customHeight="1" x14ac:dyDescent="0.2">
      <c r="A137" s="110" t="s">
        <v>16</v>
      </c>
      <c r="B137" s="110"/>
      <c r="C137" s="110" t="s">
        <v>665</v>
      </c>
      <c r="D137" s="110"/>
      <c r="E137" s="110"/>
      <c r="F137" s="110" t="s">
        <v>288</v>
      </c>
      <c r="G137" s="110"/>
      <c r="H137" s="110"/>
      <c r="I137" s="110"/>
      <c r="J137" s="109">
        <v>0</v>
      </c>
      <c r="K137" s="109"/>
      <c r="L137" s="66">
        <v>0</v>
      </c>
      <c r="M137" s="66">
        <v>12430.58</v>
      </c>
      <c r="N137" s="109">
        <v>3271.68</v>
      </c>
      <c r="O137" s="109"/>
      <c r="P137" s="109">
        <v>9158.9</v>
      </c>
      <c r="Q137" s="109"/>
      <c r="R137" s="109">
        <v>0</v>
      </c>
      <c r="S137" s="109"/>
      <c r="T137" s="109"/>
      <c r="U137" s="109"/>
      <c r="V137" s="109"/>
      <c r="W137" s="109"/>
    </row>
    <row r="138" spans="1:23" ht="10.9" customHeight="1" x14ac:dyDescent="0.2">
      <c r="A138" s="110" t="s">
        <v>16</v>
      </c>
      <c r="B138" s="110"/>
      <c r="C138" s="110" t="s">
        <v>666</v>
      </c>
      <c r="D138" s="110"/>
      <c r="E138" s="110"/>
      <c r="F138" s="110" t="s">
        <v>667</v>
      </c>
      <c r="G138" s="110"/>
      <c r="H138" s="110"/>
      <c r="I138" s="110"/>
      <c r="J138" s="109">
        <v>0</v>
      </c>
      <c r="K138" s="109"/>
      <c r="L138" s="66">
        <v>0</v>
      </c>
      <c r="M138" s="66">
        <v>3012.05</v>
      </c>
      <c r="N138" s="109">
        <v>3012.05</v>
      </c>
      <c r="O138" s="109"/>
      <c r="P138" s="109">
        <v>0</v>
      </c>
      <c r="Q138" s="109"/>
      <c r="R138" s="109">
        <v>0</v>
      </c>
      <c r="S138" s="109"/>
      <c r="T138" s="109"/>
      <c r="U138" s="109"/>
      <c r="V138" s="109"/>
      <c r="W138" s="109"/>
    </row>
    <row r="139" spans="1:23" ht="10.9" customHeight="1" x14ac:dyDescent="0.2">
      <c r="A139" s="110" t="s">
        <v>16</v>
      </c>
      <c r="B139" s="110"/>
      <c r="C139" s="110" t="s">
        <v>668</v>
      </c>
      <c r="D139" s="110"/>
      <c r="E139" s="110"/>
      <c r="F139" s="110" t="s">
        <v>280</v>
      </c>
      <c r="G139" s="110"/>
      <c r="H139" s="110"/>
      <c r="I139" s="110"/>
      <c r="J139" s="109">
        <v>0</v>
      </c>
      <c r="K139" s="109"/>
      <c r="L139" s="66">
        <v>0</v>
      </c>
      <c r="M139" s="66">
        <v>40792</v>
      </c>
      <c r="N139" s="109">
        <v>34400</v>
      </c>
      <c r="O139" s="109"/>
      <c r="P139" s="109">
        <v>6392</v>
      </c>
      <c r="Q139" s="109"/>
      <c r="R139" s="109">
        <v>0</v>
      </c>
      <c r="S139" s="109"/>
      <c r="T139" s="109"/>
      <c r="U139" s="109"/>
      <c r="V139" s="109"/>
      <c r="W139" s="109"/>
    </row>
    <row r="140" spans="1:23" ht="10.9" customHeight="1" x14ac:dyDescent="0.2">
      <c r="A140" s="110" t="s">
        <v>16</v>
      </c>
      <c r="B140" s="110"/>
      <c r="C140" s="110" t="s">
        <v>669</v>
      </c>
      <c r="D140" s="110"/>
      <c r="E140" s="110"/>
      <c r="F140" s="110" t="s">
        <v>670</v>
      </c>
      <c r="G140" s="110"/>
      <c r="H140" s="110"/>
      <c r="I140" s="110"/>
      <c r="J140" s="109">
        <v>0</v>
      </c>
      <c r="K140" s="109"/>
      <c r="L140" s="66">
        <v>0</v>
      </c>
      <c r="M140" s="66">
        <v>1682</v>
      </c>
      <c r="N140" s="109">
        <v>0</v>
      </c>
      <c r="O140" s="109"/>
      <c r="P140" s="109">
        <v>1682</v>
      </c>
      <c r="Q140" s="109"/>
      <c r="R140" s="109">
        <v>0</v>
      </c>
      <c r="S140" s="109"/>
      <c r="T140" s="109"/>
      <c r="U140" s="109"/>
      <c r="V140" s="109"/>
      <c r="W140" s="109"/>
    </row>
    <row r="141" spans="1:23" ht="10.9" customHeight="1" x14ac:dyDescent="0.2">
      <c r="A141" s="110" t="s">
        <v>16</v>
      </c>
      <c r="B141" s="110"/>
      <c r="C141" s="110" t="s">
        <v>671</v>
      </c>
      <c r="D141" s="110"/>
      <c r="E141" s="110"/>
      <c r="F141" s="110" t="s">
        <v>672</v>
      </c>
      <c r="G141" s="110"/>
      <c r="H141" s="110"/>
      <c r="I141" s="110"/>
      <c r="J141" s="109">
        <v>0</v>
      </c>
      <c r="K141" s="109"/>
      <c r="L141" s="66">
        <v>0</v>
      </c>
      <c r="M141" s="66">
        <v>700</v>
      </c>
      <c r="N141" s="109">
        <v>700</v>
      </c>
      <c r="O141" s="109"/>
      <c r="P141" s="109">
        <v>0</v>
      </c>
      <c r="Q141" s="109"/>
      <c r="R141" s="109">
        <v>0</v>
      </c>
      <c r="S141" s="109"/>
      <c r="T141" s="109"/>
      <c r="U141" s="109"/>
      <c r="V141" s="109"/>
      <c r="W141" s="109"/>
    </row>
    <row r="142" spans="1:23" ht="10.9" customHeight="1" x14ac:dyDescent="0.2">
      <c r="A142" s="110" t="s">
        <v>16</v>
      </c>
      <c r="B142" s="110"/>
      <c r="C142" s="110" t="s">
        <v>348</v>
      </c>
      <c r="D142" s="110"/>
      <c r="E142" s="110"/>
      <c r="F142" s="110" t="s">
        <v>349</v>
      </c>
      <c r="G142" s="110"/>
      <c r="H142" s="110"/>
      <c r="I142" s="110"/>
      <c r="J142" s="109">
        <v>0</v>
      </c>
      <c r="K142" s="109"/>
      <c r="L142" s="66">
        <v>0</v>
      </c>
      <c r="M142" s="66">
        <v>882.18</v>
      </c>
      <c r="N142" s="109">
        <v>882.18</v>
      </c>
      <c r="O142" s="109"/>
      <c r="P142" s="109">
        <v>0</v>
      </c>
      <c r="Q142" s="109"/>
      <c r="R142" s="109">
        <v>0</v>
      </c>
      <c r="S142" s="109"/>
      <c r="T142" s="109"/>
      <c r="U142" s="109"/>
      <c r="V142" s="109"/>
      <c r="W142" s="109"/>
    </row>
    <row r="143" spans="1:23" ht="0.4" customHeight="1" x14ac:dyDescent="0.2"/>
    <row r="144" spans="1:23" ht="10.9" customHeight="1" x14ac:dyDescent="0.2">
      <c r="A144" s="110" t="s">
        <v>16</v>
      </c>
      <c r="B144" s="110"/>
      <c r="C144" s="110" t="s">
        <v>673</v>
      </c>
      <c r="D144" s="110"/>
      <c r="E144" s="110"/>
      <c r="F144" s="110" t="s">
        <v>647</v>
      </c>
      <c r="G144" s="110"/>
      <c r="H144" s="110"/>
      <c r="I144" s="110"/>
      <c r="J144" s="109">
        <v>0</v>
      </c>
      <c r="K144" s="109"/>
      <c r="L144" s="66">
        <v>0</v>
      </c>
      <c r="M144" s="66">
        <v>1.07</v>
      </c>
      <c r="N144" s="109">
        <v>1.07</v>
      </c>
      <c r="O144" s="109"/>
      <c r="P144" s="109">
        <v>0</v>
      </c>
      <c r="Q144" s="109"/>
      <c r="R144" s="109">
        <v>0</v>
      </c>
      <c r="S144" s="109"/>
      <c r="T144" s="109"/>
      <c r="U144" s="109"/>
      <c r="V144" s="109"/>
      <c r="W144" s="109"/>
    </row>
    <row r="145" spans="1:23" ht="10.9" customHeight="1" x14ac:dyDescent="0.2">
      <c r="A145" s="110" t="s">
        <v>16</v>
      </c>
      <c r="B145" s="110"/>
      <c r="C145" s="110" t="s">
        <v>350</v>
      </c>
      <c r="D145" s="110"/>
      <c r="E145" s="110"/>
      <c r="F145" s="110" t="s">
        <v>280</v>
      </c>
      <c r="G145" s="110"/>
      <c r="H145" s="110"/>
      <c r="I145" s="110"/>
      <c r="J145" s="109">
        <v>0</v>
      </c>
      <c r="K145" s="109"/>
      <c r="L145" s="66">
        <v>0</v>
      </c>
      <c r="M145" s="66">
        <v>1.64</v>
      </c>
      <c r="N145" s="109">
        <v>1.64</v>
      </c>
      <c r="O145" s="109"/>
      <c r="P145" s="109">
        <v>0</v>
      </c>
      <c r="Q145" s="109"/>
      <c r="R145" s="109">
        <v>0</v>
      </c>
      <c r="S145" s="109"/>
      <c r="T145" s="109"/>
      <c r="U145" s="109"/>
      <c r="V145" s="109"/>
      <c r="W145" s="109"/>
    </row>
    <row r="146" spans="1:23" ht="10.9" customHeight="1" x14ac:dyDescent="0.2">
      <c r="A146" s="110" t="s">
        <v>16</v>
      </c>
      <c r="B146" s="110"/>
      <c r="C146" s="110" t="s">
        <v>351</v>
      </c>
      <c r="D146" s="110"/>
      <c r="E146" s="110"/>
      <c r="F146" s="110" t="s">
        <v>288</v>
      </c>
      <c r="G146" s="110"/>
      <c r="H146" s="110"/>
      <c r="I146" s="110"/>
      <c r="J146" s="109">
        <v>0</v>
      </c>
      <c r="K146" s="109"/>
      <c r="L146" s="66">
        <v>0</v>
      </c>
      <c r="M146" s="66">
        <v>415.47</v>
      </c>
      <c r="N146" s="109">
        <v>415.47</v>
      </c>
      <c r="O146" s="109"/>
      <c r="P146" s="109">
        <v>0</v>
      </c>
      <c r="Q146" s="109"/>
      <c r="R146" s="109">
        <v>0</v>
      </c>
      <c r="S146" s="109"/>
      <c r="T146" s="109"/>
      <c r="U146" s="109"/>
      <c r="V146" s="109"/>
      <c r="W146" s="109"/>
    </row>
    <row r="147" spans="1:23" ht="10.9" customHeight="1" x14ac:dyDescent="0.2">
      <c r="A147" s="110" t="s">
        <v>16</v>
      </c>
      <c r="B147" s="110"/>
      <c r="C147" s="110" t="s">
        <v>674</v>
      </c>
      <c r="D147" s="110"/>
      <c r="E147" s="110"/>
      <c r="F147" s="110" t="s">
        <v>39</v>
      </c>
      <c r="G147" s="110"/>
      <c r="H147" s="110"/>
      <c r="I147" s="110"/>
      <c r="J147" s="109">
        <v>0</v>
      </c>
      <c r="K147" s="109"/>
      <c r="L147" s="66">
        <v>0</v>
      </c>
      <c r="M147" s="66">
        <v>464</v>
      </c>
      <c r="N147" s="109">
        <v>464</v>
      </c>
      <c r="O147" s="109"/>
      <c r="P147" s="109">
        <v>0</v>
      </c>
      <c r="Q147" s="109"/>
      <c r="R147" s="109">
        <v>0</v>
      </c>
      <c r="S147" s="109"/>
      <c r="T147" s="109"/>
      <c r="U147" s="109"/>
      <c r="V147" s="109"/>
      <c r="W147" s="109"/>
    </row>
    <row r="148" spans="1:23" ht="10.9" customHeight="1" x14ac:dyDescent="0.2">
      <c r="A148" s="110" t="s">
        <v>16</v>
      </c>
      <c r="B148" s="110"/>
      <c r="C148" s="110" t="s">
        <v>675</v>
      </c>
      <c r="D148" s="110"/>
      <c r="E148" s="110"/>
      <c r="F148" s="110" t="s">
        <v>676</v>
      </c>
      <c r="G148" s="110"/>
      <c r="H148" s="110"/>
      <c r="I148" s="110"/>
      <c r="J148" s="109">
        <v>0</v>
      </c>
      <c r="K148" s="109"/>
      <c r="L148" s="66">
        <v>0</v>
      </c>
      <c r="M148" s="66">
        <v>232</v>
      </c>
      <c r="N148" s="109">
        <v>0</v>
      </c>
      <c r="O148" s="109"/>
      <c r="P148" s="109">
        <v>232</v>
      </c>
      <c r="Q148" s="109"/>
      <c r="R148" s="109">
        <v>0</v>
      </c>
      <c r="S148" s="109"/>
      <c r="T148" s="109"/>
      <c r="U148" s="109"/>
      <c r="V148" s="109"/>
      <c r="W148" s="109"/>
    </row>
    <row r="149" spans="1:23" ht="10.9" customHeight="1" x14ac:dyDescent="0.2">
      <c r="A149" s="110" t="s">
        <v>16</v>
      </c>
      <c r="B149" s="110"/>
      <c r="C149" s="110" t="s">
        <v>677</v>
      </c>
      <c r="D149" s="110"/>
      <c r="E149" s="110"/>
      <c r="F149" s="110" t="s">
        <v>49</v>
      </c>
      <c r="G149" s="110"/>
      <c r="H149" s="110"/>
      <c r="I149" s="110"/>
      <c r="J149" s="109">
        <v>0</v>
      </c>
      <c r="K149" s="109"/>
      <c r="L149" s="66">
        <v>0</v>
      </c>
      <c r="M149" s="66">
        <v>232</v>
      </c>
      <c r="N149" s="109">
        <v>0</v>
      </c>
      <c r="O149" s="109"/>
      <c r="P149" s="109">
        <v>232</v>
      </c>
      <c r="Q149" s="109"/>
      <c r="R149" s="109">
        <v>0</v>
      </c>
      <c r="S149" s="109"/>
      <c r="T149" s="109"/>
      <c r="U149" s="109"/>
      <c r="V149" s="109"/>
      <c r="W149" s="109"/>
    </row>
    <row r="150" spans="1:23" ht="10.9" customHeight="1" x14ac:dyDescent="0.2">
      <c r="A150" s="110" t="s">
        <v>16</v>
      </c>
      <c r="B150" s="110"/>
      <c r="C150" s="110" t="s">
        <v>80</v>
      </c>
      <c r="D150" s="110"/>
      <c r="E150" s="110"/>
      <c r="F150" s="110" t="s">
        <v>81</v>
      </c>
      <c r="G150" s="110"/>
      <c r="H150" s="110"/>
      <c r="I150" s="110"/>
      <c r="J150" s="109">
        <v>0</v>
      </c>
      <c r="K150" s="109"/>
      <c r="L150" s="66">
        <v>0</v>
      </c>
      <c r="M150" s="66">
        <v>8740352.4900000002</v>
      </c>
      <c r="N150" s="109">
        <v>8740352.4900000002</v>
      </c>
      <c r="O150" s="109"/>
      <c r="P150" s="109">
        <v>0</v>
      </c>
      <c r="Q150" s="109"/>
      <c r="R150" s="109">
        <v>0</v>
      </c>
      <c r="S150" s="109"/>
      <c r="T150" s="109"/>
      <c r="U150" s="109"/>
      <c r="V150" s="109"/>
      <c r="W150" s="109"/>
    </row>
    <row r="151" spans="1:23" ht="10.9" customHeight="1" x14ac:dyDescent="0.2">
      <c r="A151" s="110" t="s">
        <v>16</v>
      </c>
      <c r="B151" s="110"/>
      <c r="C151" s="110" t="s">
        <v>678</v>
      </c>
      <c r="D151" s="110"/>
      <c r="E151" s="110"/>
      <c r="F151" s="110" t="s">
        <v>679</v>
      </c>
      <c r="G151" s="110"/>
      <c r="H151" s="110"/>
      <c r="I151" s="110"/>
      <c r="J151" s="109">
        <v>0</v>
      </c>
      <c r="K151" s="109"/>
      <c r="L151" s="66">
        <v>0</v>
      </c>
      <c r="M151" s="66">
        <v>2431</v>
      </c>
      <c r="N151" s="109">
        <v>2431</v>
      </c>
      <c r="O151" s="109"/>
      <c r="P151" s="109">
        <v>0</v>
      </c>
      <c r="Q151" s="109"/>
      <c r="R151" s="109">
        <v>0</v>
      </c>
      <c r="S151" s="109"/>
      <c r="T151" s="109"/>
      <c r="U151" s="109"/>
      <c r="V151" s="109"/>
      <c r="W151" s="109"/>
    </row>
    <row r="152" spans="1:23" ht="10.9" customHeight="1" x14ac:dyDescent="0.2">
      <c r="A152" s="110" t="s">
        <v>16</v>
      </c>
      <c r="B152" s="110"/>
      <c r="C152" s="110" t="s">
        <v>211</v>
      </c>
      <c r="D152" s="110"/>
      <c r="E152" s="110"/>
      <c r="F152" s="110" t="s">
        <v>212</v>
      </c>
      <c r="G152" s="110"/>
      <c r="H152" s="110"/>
      <c r="I152" s="110"/>
      <c r="J152" s="109">
        <v>0</v>
      </c>
      <c r="K152" s="109"/>
      <c r="L152" s="66">
        <v>0</v>
      </c>
      <c r="M152" s="66">
        <v>3410858.46</v>
      </c>
      <c r="N152" s="109">
        <v>3410858.46</v>
      </c>
      <c r="O152" s="109"/>
      <c r="P152" s="109">
        <v>0</v>
      </c>
      <c r="Q152" s="109"/>
      <c r="R152" s="109">
        <v>0</v>
      </c>
      <c r="S152" s="109"/>
      <c r="T152" s="109"/>
      <c r="U152" s="109"/>
      <c r="V152" s="109"/>
      <c r="W152" s="109"/>
    </row>
    <row r="153" spans="1:23" ht="10.9" customHeight="1" x14ac:dyDescent="0.2">
      <c r="A153" s="110" t="s">
        <v>16</v>
      </c>
      <c r="B153" s="110"/>
      <c r="C153" s="110" t="s">
        <v>213</v>
      </c>
      <c r="D153" s="110"/>
      <c r="E153" s="110"/>
      <c r="F153" s="110" t="s">
        <v>214</v>
      </c>
      <c r="G153" s="110"/>
      <c r="H153" s="110"/>
      <c r="I153" s="110"/>
      <c r="J153" s="109">
        <v>0</v>
      </c>
      <c r="K153" s="109"/>
      <c r="L153" s="66">
        <v>0</v>
      </c>
      <c r="M153" s="66">
        <v>401948</v>
      </c>
      <c r="N153" s="109">
        <v>401948</v>
      </c>
      <c r="O153" s="109"/>
      <c r="P153" s="109">
        <v>0</v>
      </c>
      <c r="Q153" s="109"/>
      <c r="R153" s="109">
        <v>0</v>
      </c>
      <c r="S153" s="109"/>
      <c r="T153" s="109"/>
      <c r="U153" s="109"/>
      <c r="V153" s="109"/>
      <c r="W153" s="109"/>
    </row>
    <row r="154" spans="1:23" ht="10.9" customHeight="1" x14ac:dyDescent="0.2">
      <c r="A154" s="110" t="s">
        <v>16</v>
      </c>
      <c r="B154" s="110"/>
      <c r="C154" s="110" t="s">
        <v>352</v>
      </c>
      <c r="D154" s="110"/>
      <c r="E154" s="110"/>
      <c r="F154" s="110" t="s">
        <v>353</v>
      </c>
      <c r="G154" s="110"/>
      <c r="H154" s="110"/>
      <c r="I154" s="110"/>
      <c r="J154" s="109">
        <v>0</v>
      </c>
      <c r="K154" s="109"/>
      <c r="L154" s="66">
        <v>0</v>
      </c>
      <c r="M154" s="66">
        <v>1089380</v>
      </c>
      <c r="N154" s="109">
        <v>1089380</v>
      </c>
      <c r="O154" s="109"/>
      <c r="P154" s="109">
        <v>0</v>
      </c>
      <c r="Q154" s="109"/>
      <c r="R154" s="109">
        <v>0</v>
      </c>
      <c r="S154" s="109"/>
      <c r="T154" s="109"/>
      <c r="U154" s="109"/>
      <c r="V154" s="109"/>
      <c r="W154" s="109"/>
    </row>
    <row r="155" spans="1:23" ht="10.9" customHeight="1" x14ac:dyDescent="0.2">
      <c r="A155" s="110" t="s">
        <v>16</v>
      </c>
      <c r="B155" s="110"/>
      <c r="C155" s="110" t="s">
        <v>215</v>
      </c>
      <c r="D155" s="110"/>
      <c r="E155" s="110"/>
      <c r="F155" s="110" t="s">
        <v>216</v>
      </c>
      <c r="G155" s="110"/>
      <c r="H155" s="110"/>
      <c r="I155" s="110"/>
      <c r="J155" s="109">
        <v>0</v>
      </c>
      <c r="K155" s="109"/>
      <c r="L155" s="66">
        <v>0</v>
      </c>
      <c r="M155" s="66">
        <v>2876917.13</v>
      </c>
      <c r="N155" s="109">
        <v>2876917.13</v>
      </c>
      <c r="O155" s="109"/>
      <c r="P155" s="109">
        <v>0</v>
      </c>
      <c r="Q155" s="109"/>
      <c r="R155" s="109">
        <v>0</v>
      </c>
      <c r="S155" s="109"/>
      <c r="T155" s="109"/>
      <c r="U155" s="109"/>
      <c r="V155" s="109"/>
      <c r="W155" s="109"/>
    </row>
    <row r="156" spans="1:23" ht="10.9" customHeight="1" x14ac:dyDescent="0.2">
      <c r="A156" s="110" t="s">
        <v>16</v>
      </c>
      <c r="B156" s="110"/>
      <c r="C156" s="110" t="s">
        <v>354</v>
      </c>
      <c r="D156" s="110"/>
      <c r="E156" s="110"/>
      <c r="F156" s="110" t="s">
        <v>355</v>
      </c>
      <c r="G156" s="110"/>
      <c r="H156" s="110"/>
      <c r="I156" s="110"/>
      <c r="J156" s="109">
        <v>0</v>
      </c>
      <c r="K156" s="109"/>
      <c r="L156" s="66">
        <v>0</v>
      </c>
      <c r="M156" s="66">
        <v>439794.4</v>
      </c>
      <c r="N156" s="109">
        <v>439794.4</v>
      </c>
      <c r="O156" s="109"/>
      <c r="P156" s="109">
        <v>0</v>
      </c>
      <c r="Q156" s="109"/>
      <c r="R156" s="109">
        <v>0</v>
      </c>
      <c r="S156" s="109"/>
      <c r="T156" s="109"/>
      <c r="U156" s="109"/>
      <c r="V156" s="109"/>
      <c r="W156" s="109"/>
    </row>
    <row r="157" spans="1:23" ht="10.9" customHeight="1" x14ac:dyDescent="0.2">
      <c r="A157" s="110" t="s">
        <v>16</v>
      </c>
      <c r="B157" s="110"/>
      <c r="C157" s="110" t="s">
        <v>217</v>
      </c>
      <c r="D157" s="110"/>
      <c r="E157" s="110"/>
      <c r="F157" s="110" t="s">
        <v>0</v>
      </c>
      <c r="G157" s="110"/>
      <c r="H157" s="110"/>
      <c r="I157" s="110"/>
      <c r="J157" s="109">
        <v>0</v>
      </c>
      <c r="K157" s="109"/>
      <c r="L157" s="66">
        <v>0</v>
      </c>
      <c r="M157" s="66">
        <v>469463.89</v>
      </c>
      <c r="N157" s="109">
        <v>469463.89</v>
      </c>
      <c r="O157" s="109"/>
      <c r="P157" s="109">
        <v>0</v>
      </c>
      <c r="Q157" s="109"/>
      <c r="R157" s="109">
        <v>0</v>
      </c>
      <c r="S157" s="109"/>
      <c r="T157" s="109"/>
      <c r="U157" s="109"/>
      <c r="V157" s="109"/>
      <c r="W157" s="109"/>
    </row>
    <row r="158" spans="1:23" ht="10.9" customHeight="1" x14ac:dyDescent="0.2">
      <c r="A158" s="110" t="s">
        <v>16</v>
      </c>
      <c r="B158" s="110"/>
      <c r="C158" s="110" t="s">
        <v>356</v>
      </c>
      <c r="D158" s="110"/>
      <c r="E158" s="110"/>
      <c r="F158" s="110" t="s">
        <v>0</v>
      </c>
      <c r="G158" s="110"/>
      <c r="H158" s="110"/>
      <c r="I158" s="110"/>
      <c r="J158" s="109">
        <v>0</v>
      </c>
      <c r="K158" s="109"/>
      <c r="L158" s="66">
        <v>0</v>
      </c>
      <c r="M158" s="66">
        <v>469463.89</v>
      </c>
      <c r="N158" s="109">
        <v>469463.89</v>
      </c>
      <c r="O158" s="109"/>
      <c r="P158" s="109">
        <v>0</v>
      </c>
      <c r="Q158" s="109"/>
      <c r="R158" s="109">
        <v>0</v>
      </c>
      <c r="S158" s="109"/>
      <c r="T158" s="109"/>
      <c r="U158" s="109"/>
      <c r="V158" s="109"/>
      <c r="W158" s="109"/>
    </row>
    <row r="159" spans="1:23" ht="10.9" customHeight="1" x14ac:dyDescent="0.2">
      <c r="A159" s="110" t="s">
        <v>16</v>
      </c>
      <c r="B159" s="110"/>
      <c r="C159" s="110" t="s">
        <v>218</v>
      </c>
      <c r="D159" s="110"/>
      <c r="E159" s="110"/>
      <c r="F159" s="110" t="s">
        <v>219</v>
      </c>
      <c r="G159" s="110"/>
      <c r="H159" s="110"/>
      <c r="I159" s="110"/>
      <c r="J159" s="109">
        <v>0</v>
      </c>
      <c r="K159" s="109"/>
      <c r="L159" s="66">
        <v>0</v>
      </c>
      <c r="M159" s="66">
        <v>49559.61</v>
      </c>
      <c r="N159" s="109">
        <v>49559.61</v>
      </c>
      <c r="O159" s="109"/>
      <c r="P159" s="109">
        <v>0</v>
      </c>
      <c r="Q159" s="109"/>
      <c r="R159" s="109">
        <v>0</v>
      </c>
      <c r="S159" s="109"/>
      <c r="T159" s="109"/>
      <c r="U159" s="109"/>
      <c r="V159" s="109"/>
      <c r="W159" s="109"/>
    </row>
    <row r="160" spans="1:23" ht="10.9" customHeight="1" x14ac:dyDescent="0.2">
      <c r="A160" s="110" t="s">
        <v>16</v>
      </c>
      <c r="B160" s="110"/>
      <c r="C160" s="110" t="s">
        <v>220</v>
      </c>
      <c r="D160" s="110"/>
      <c r="E160" s="110"/>
      <c r="F160" s="110" t="s">
        <v>221</v>
      </c>
      <c r="G160" s="110"/>
      <c r="H160" s="110"/>
      <c r="I160" s="110"/>
      <c r="J160" s="109">
        <v>0</v>
      </c>
      <c r="K160" s="109"/>
      <c r="L160" s="66">
        <v>0</v>
      </c>
      <c r="M160" s="66">
        <v>33363.61</v>
      </c>
      <c r="N160" s="109">
        <v>33363.61</v>
      </c>
      <c r="O160" s="109"/>
      <c r="P160" s="109">
        <v>0</v>
      </c>
      <c r="Q160" s="109"/>
      <c r="R160" s="109">
        <v>0</v>
      </c>
      <c r="S160" s="109"/>
      <c r="T160" s="109"/>
      <c r="U160" s="109"/>
      <c r="V160" s="109"/>
      <c r="W160" s="109"/>
    </row>
    <row r="161" spans="1:23" ht="10.9" customHeight="1" x14ac:dyDescent="0.2">
      <c r="A161" s="110" t="s">
        <v>16</v>
      </c>
      <c r="B161" s="110"/>
      <c r="C161" s="110" t="s">
        <v>680</v>
      </c>
      <c r="D161" s="110"/>
      <c r="E161" s="110"/>
      <c r="F161" s="110" t="s">
        <v>83</v>
      </c>
      <c r="G161" s="110"/>
      <c r="H161" s="110"/>
      <c r="I161" s="110"/>
      <c r="J161" s="109">
        <v>0</v>
      </c>
      <c r="K161" s="109"/>
      <c r="L161" s="66">
        <v>0</v>
      </c>
      <c r="M161" s="66">
        <v>8540</v>
      </c>
      <c r="N161" s="109">
        <v>8540</v>
      </c>
      <c r="O161" s="109"/>
      <c r="P161" s="109">
        <v>0</v>
      </c>
      <c r="Q161" s="109"/>
      <c r="R161" s="109">
        <v>0</v>
      </c>
      <c r="S161" s="109"/>
      <c r="T161" s="109"/>
      <c r="U161" s="109"/>
      <c r="V161" s="109"/>
      <c r="W161" s="109"/>
    </row>
    <row r="162" spans="1:23" ht="10.9" customHeight="1" x14ac:dyDescent="0.2">
      <c r="A162" s="110" t="s">
        <v>16</v>
      </c>
      <c r="B162" s="110"/>
      <c r="C162" s="110" t="s">
        <v>277</v>
      </c>
      <c r="D162" s="110"/>
      <c r="E162" s="110"/>
      <c r="F162" s="110" t="s">
        <v>278</v>
      </c>
      <c r="G162" s="110"/>
      <c r="H162" s="110"/>
      <c r="I162" s="110"/>
      <c r="J162" s="109">
        <v>0</v>
      </c>
      <c r="K162" s="109"/>
      <c r="L162" s="66">
        <v>0</v>
      </c>
      <c r="M162" s="66">
        <v>7656</v>
      </c>
      <c r="N162" s="109">
        <v>7656</v>
      </c>
      <c r="O162" s="109"/>
      <c r="P162" s="109">
        <v>0</v>
      </c>
      <c r="Q162" s="109"/>
      <c r="R162" s="109">
        <v>0</v>
      </c>
      <c r="S162" s="109"/>
      <c r="T162" s="109"/>
      <c r="U162" s="109"/>
      <c r="V162" s="109"/>
      <c r="W162" s="109"/>
    </row>
    <row r="163" spans="1:23" ht="19.149999999999999" customHeight="1" x14ac:dyDescent="0.2">
      <c r="A163" s="110" t="s">
        <v>16</v>
      </c>
      <c r="B163" s="110"/>
      <c r="C163" s="110" t="s">
        <v>222</v>
      </c>
      <c r="D163" s="110"/>
      <c r="E163" s="110"/>
      <c r="F163" s="110" t="s">
        <v>223</v>
      </c>
      <c r="G163" s="110"/>
      <c r="H163" s="110"/>
      <c r="I163" s="110"/>
      <c r="J163" s="109">
        <v>14632.11</v>
      </c>
      <c r="K163" s="109"/>
      <c r="L163" s="66">
        <v>0</v>
      </c>
      <c r="M163" s="66">
        <v>0</v>
      </c>
      <c r="N163" s="109">
        <v>0</v>
      </c>
      <c r="O163" s="109"/>
      <c r="P163" s="109">
        <v>14632.11</v>
      </c>
      <c r="Q163" s="109"/>
      <c r="R163" s="109">
        <v>0</v>
      </c>
      <c r="S163" s="109"/>
      <c r="T163" s="109"/>
      <c r="U163" s="109"/>
      <c r="V163" s="109"/>
      <c r="W163" s="109"/>
    </row>
    <row r="164" spans="1:23" ht="10.9" customHeight="1" x14ac:dyDescent="0.2">
      <c r="A164" s="110" t="s">
        <v>16</v>
      </c>
      <c r="B164" s="110"/>
      <c r="C164" s="110" t="s">
        <v>224</v>
      </c>
      <c r="D164" s="110"/>
      <c r="E164" s="110"/>
      <c r="F164" s="110" t="s">
        <v>225</v>
      </c>
      <c r="G164" s="110"/>
      <c r="H164" s="110"/>
      <c r="I164" s="110"/>
      <c r="J164" s="109">
        <v>14632.11</v>
      </c>
      <c r="K164" s="109"/>
      <c r="L164" s="66">
        <v>0</v>
      </c>
      <c r="M164" s="66">
        <v>0</v>
      </c>
      <c r="N164" s="109">
        <v>0</v>
      </c>
      <c r="O164" s="109"/>
      <c r="P164" s="109">
        <v>14632.11</v>
      </c>
      <c r="Q164" s="109"/>
      <c r="R164" s="109">
        <v>0</v>
      </c>
      <c r="S164" s="109"/>
      <c r="T164" s="109"/>
      <c r="U164" s="109"/>
      <c r="V164" s="109"/>
      <c r="W164" s="109"/>
    </row>
    <row r="165" spans="1:23" ht="10.9" customHeight="1" x14ac:dyDescent="0.2">
      <c r="A165" s="110" t="s">
        <v>16</v>
      </c>
      <c r="B165" s="110"/>
      <c r="C165" s="110" t="s">
        <v>226</v>
      </c>
      <c r="D165" s="110"/>
      <c r="E165" s="110"/>
      <c r="F165" s="110" t="s">
        <v>227</v>
      </c>
      <c r="G165" s="110"/>
      <c r="H165" s="110"/>
      <c r="I165" s="110"/>
      <c r="J165" s="109">
        <v>14632.11</v>
      </c>
      <c r="K165" s="109"/>
      <c r="L165" s="66">
        <v>0</v>
      </c>
      <c r="M165" s="66">
        <v>0</v>
      </c>
      <c r="N165" s="109">
        <v>0</v>
      </c>
      <c r="O165" s="109"/>
      <c r="P165" s="109">
        <v>14632.11</v>
      </c>
      <c r="Q165" s="109"/>
      <c r="R165" s="109">
        <v>0</v>
      </c>
      <c r="S165" s="109"/>
      <c r="T165" s="109"/>
      <c r="U165" s="109"/>
      <c r="V165" s="109"/>
      <c r="W165" s="109"/>
    </row>
    <row r="166" spans="1:23" ht="10.9" customHeight="1" x14ac:dyDescent="0.2">
      <c r="A166" s="110" t="s">
        <v>16</v>
      </c>
      <c r="B166" s="110"/>
      <c r="C166" s="110" t="s">
        <v>228</v>
      </c>
      <c r="D166" s="110"/>
      <c r="E166" s="110"/>
      <c r="F166" s="110" t="s">
        <v>229</v>
      </c>
      <c r="G166" s="110"/>
      <c r="H166" s="110"/>
      <c r="I166" s="110"/>
      <c r="J166" s="109">
        <v>1284894.72</v>
      </c>
      <c r="K166" s="109"/>
      <c r="L166" s="66">
        <v>0</v>
      </c>
      <c r="M166" s="66">
        <v>2451525.77</v>
      </c>
      <c r="N166" s="109">
        <v>2707632.12</v>
      </c>
      <c r="O166" s="109"/>
      <c r="P166" s="109">
        <v>1028788.37</v>
      </c>
      <c r="Q166" s="109"/>
      <c r="R166" s="109">
        <v>0</v>
      </c>
      <c r="S166" s="109"/>
      <c r="T166" s="109"/>
      <c r="U166" s="109"/>
      <c r="V166" s="109"/>
      <c r="W166" s="109"/>
    </row>
    <row r="167" spans="1:23" ht="19.149999999999999" customHeight="1" x14ac:dyDescent="0.2">
      <c r="A167" s="110" t="s">
        <v>16</v>
      </c>
      <c r="B167" s="110"/>
      <c r="C167" s="110" t="s">
        <v>230</v>
      </c>
      <c r="D167" s="110"/>
      <c r="E167" s="110"/>
      <c r="F167" s="110" t="s">
        <v>231</v>
      </c>
      <c r="G167" s="110"/>
      <c r="H167" s="110"/>
      <c r="I167" s="110"/>
      <c r="J167" s="109">
        <v>1284894.72</v>
      </c>
      <c r="K167" s="109"/>
      <c r="L167" s="66">
        <v>0</v>
      </c>
      <c r="M167" s="66">
        <v>2451525.77</v>
      </c>
      <c r="N167" s="109">
        <v>2707632.12</v>
      </c>
      <c r="O167" s="109"/>
      <c r="P167" s="109">
        <v>1028788.37</v>
      </c>
      <c r="Q167" s="109"/>
      <c r="R167" s="109">
        <v>0</v>
      </c>
      <c r="S167" s="109"/>
      <c r="T167" s="109"/>
      <c r="U167" s="109"/>
      <c r="V167" s="109"/>
      <c r="W167" s="109"/>
    </row>
    <row r="168" spans="1:23" ht="10.9" customHeight="1" x14ac:dyDescent="0.2">
      <c r="A168" s="110" t="s">
        <v>16</v>
      </c>
      <c r="B168" s="110"/>
      <c r="C168" s="110" t="s">
        <v>357</v>
      </c>
      <c r="D168" s="110"/>
      <c r="E168" s="110"/>
      <c r="F168" s="110" t="s">
        <v>90</v>
      </c>
      <c r="G168" s="110"/>
      <c r="H168" s="110"/>
      <c r="I168" s="110"/>
      <c r="J168" s="109">
        <v>0</v>
      </c>
      <c r="K168" s="109"/>
      <c r="L168" s="66">
        <v>0</v>
      </c>
      <c r="M168" s="66">
        <v>1422737.4</v>
      </c>
      <c r="N168" s="109">
        <v>1422737.4</v>
      </c>
      <c r="O168" s="109"/>
      <c r="P168" s="109">
        <v>0</v>
      </c>
      <c r="Q168" s="109"/>
      <c r="R168" s="109">
        <v>0</v>
      </c>
      <c r="S168" s="109"/>
      <c r="T168" s="109"/>
      <c r="U168" s="109"/>
      <c r="V168" s="109"/>
      <c r="W168" s="109"/>
    </row>
    <row r="169" spans="1:23" ht="10.9" customHeight="1" x14ac:dyDescent="0.2">
      <c r="A169" s="110" t="s">
        <v>16</v>
      </c>
      <c r="B169" s="110"/>
      <c r="C169" s="110" t="s">
        <v>233</v>
      </c>
      <c r="D169" s="110"/>
      <c r="E169" s="110"/>
      <c r="F169" s="110" t="s">
        <v>90</v>
      </c>
      <c r="G169" s="110"/>
      <c r="H169" s="110"/>
      <c r="I169" s="110"/>
      <c r="J169" s="109">
        <v>460752</v>
      </c>
      <c r="K169" s="109"/>
      <c r="L169" s="66">
        <v>0</v>
      </c>
      <c r="M169" s="66">
        <v>0</v>
      </c>
      <c r="N169" s="109">
        <v>460752</v>
      </c>
      <c r="O169" s="109"/>
      <c r="P169" s="109">
        <v>0</v>
      </c>
      <c r="Q169" s="109"/>
      <c r="R169" s="109">
        <v>0</v>
      </c>
      <c r="S169" s="109"/>
      <c r="T169" s="109"/>
      <c r="U169" s="109"/>
      <c r="V169" s="109"/>
      <c r="W169" s="109"/>
    </row>
    <row r="170" spans="1:23" ht="10.9" customHeight="1" x14ac:dyDescent="0.2">
      <c r="A170" s="110" t="s">
        <v>16</v>
      </c>
      <c r="B170" s="110"/>
      <c r="C170" s="110" t="s">
        <v>681</v>
      </c>
      <c r="D170" s="110"/>
      <c r="E170" s="110"/>
      <c r="F170" s="110" t="s">
        <v>238</v>
      </c>
      <c r="G170" s="110"/>
      <c r="H170" s="110"/>
      <c r="I170" s="110"/>
      <c r="J170" s="109">
        <v>0</v>
      </c>
      <c r="K170" s="109"/>
      <c r="L170" s="66">
        <v>0</v>
      </c>
      <c r="M170" s="66">
        <v>573534.36</v>
      </c>
      <c r="N170" s="109">
        <v>0</v>
      </c>
      <c r="O170" s="109"/>
      <c r="P170" s="109">
        <v>573534.36</v>
      </c>
      <c r="Q170" s="109"/>
      <c r="R170" s="109">
        <v>0</v>
      </c>
      <c r="S170" s="109"/>
      <c r="T170" s="109"/>
      <c r="U170" s="109"/>
      <c r="V170" s="109"/>
      <c r="W170" s="109"/>
    </row>
    <row r="171" spans="1:23" ht="10.9" customHeight="1" x14ac:dyDescent="0.2">
      <c r="A171" s="110" t="s">
        <v>16</v>
      </c>
      <c r="B171" s="110"/>
      <c r="C171" s="110" t="s">
        <v>235</v>
      </c>
      <c r="D171" s="110"/>
      <c r="E171" s="110"/>
      <c r="F171" s="110" t="s">
        <v>236</v>
      </c>
      <c r="G171" s="110"/>
      <c r="H171" s="110"/>
      <c r="I171" s="110"/>
      <c r="J171" s="109">
        <v>196151.59</v>
      </c>
      <c r="K171" s="109"/>
      <c r="L171" s="66">
        <v>0</v>
      </c>
      <c r="M171" s="66">
        <v>0</v>
      </c>
      <c r="N171" s="109">
        <v>196151.59</v>
      </c>
      <c r="O171" s="109"/>
      <c r="P171" s="109">
        <v>0</v>
      </c>
      <c r="Q171" s="109"/>
      <c r="R171" s="109">
        <v>0</v>
      </c>
      <c r="S171" s="109"/>
      <c r="T171" s="109"/>
      <c r="U171" s="109"/>
      <c r="V171" s="109"/>
      <c r="W171" s="109"/>
    </row>
    <row r="172" spans="1:23" ht="10.9" customHeight="1" x14ac:dyDescent="0.2">
      <c r="A172" s="110" t="s">
        <v>16</v>
      </c>
      <c r="B172" s="110"/>
      <c r="C172" s="110" t="s">
        <v>237</v>
      </c>
      <c r="D172" s="110"/>
      <c r="E172" s="110"/>
      <c r="F172" s="110" t="s">
        <v>238</v>
      </c>
      <c r="G172" s="110"/>
      <c r="H172" s="110"/>
      <c r="I172" s="110"/>
      <c r="J172" s="109">
        <v>200519.07</v>
      </c>
      <c r="K172" s="109"/>
      <c r="L172" s="66">
        <v>0</v>
      </c>
      <c r="M172" s="66">
        <v>0</v>
      </c>
      <c r="N172" s="109">
        <v>200519.07</v>
      </c>
      <c r="O172" s="109"/>
      <c r="P172" s="109">
        <v>0</v>
      </c>
      <c r="Q172" s="109"/>
      <c r="R172" s="109">
        <v>0</v>
      </c>
      <c r="S172" s="109"/>
      <c r="T172" s="109"/>
      <c r="U172" s="109"/>
      <c r="V172" s="109"/>
      <c r="W172" s="109"/>
    </row>
    <row r="173" spans="1:23" ht="10.9" customHeight="1" x14ac:dyDescent="0.2">
      <c r="A173" s="110" t="s">
        <v>16</v>
      </c>
      <c r="B173" s="110"/>
      <c r="C173" s="110" t="s">
        <v>239</v>
      </c>
      <c r="D173" s="110"/>
      <c r="E173" s="110"/>
      <c r="F173" s="110" t="s">
        <v>240</v>
      </c>
      <c r="G173" s="110"/>
      <c r="H173" s="110"/>
      <c r="I173" s="110"/>
      <c r="J173" s="109">
        <v>427472.06</v>
      </c>
      <c r="K173" s="109"/>
      <c r="L173" s="66">
        <v>0</v>
      </c>
      <c r="M173" s="66">
        <v>0</v>
      </c>
      <c r="N173" s="109">
        <v>427472.06</v>
      </c>
      <c r="O173" s="109"/>
      <c r="P173" s="109">
        <v>0</v>
      </c>
      <c r="Q173" s="109"/>
      <c r="R173" s="109">
        <v>0</v>
      </c>
      <c r="S173" s="109"/>
      <c r="T173" s="109"/>
      <c r="U173" s="109"/>
      <c r="V173" s="109"/>
      <c r="W173" s="109"/>
    </row>
    <row r="174" spans="1:23" ht="10.9" customHeight="1" x14ac:dyDescent="0.2">
      <c r="A174" s="110" t="s">
        <v>16</v>
      </c>
      <c r="B174" s="110"/>
      <c r="C174" s="110" t="s">
        <v>682</v>
      </c>
      <c r="D174" s="110"/>
      <c r="E174" s="110"/>
      <c r="F174" s="110" t="s">
        <v>683</v>
      </c>
      <c r="G174" s="110"/>
      <c r="H174" s="110"/>
      <c r="I174" s="110"/>
      <c r="J174" s="109">
        <v>0</v>
      </c>
      <c r="K174" s="109"/>
      <c r="L174" s="66">
        <v>0</v>
      </c>
      <c r="M174" s="66">
        <v>455254.01</v>
      </c>
      <c r="N174" s="109">
        <v>0</v>
      </c>
      <c r="O174" s="109"/>
      <c r="P174" s="109">
        <v>455254.01</v>
      </c>
      <c r="Q174" s="109"/>
      <c r="R174" s="109">
        <v>0</v>
      </c>
      <c r="S174" s="109"/>
      <c r="T174" s="109"/>
      <c r="U174" s="109"/>
      <c r="V174" s="109"/>
      <c r="W174" s="109"/>
    </row>
    <row r="175" spans="1:23" ht="7.15" customHeight="1" thickBot="1" x14ac:dyDescent="0.25"/>
    <row r="176" spans="1:23" ht="14.1" customHeight="1" thickTop="1" x14ac:dyDescent="0.2">
      <c r="I176" s="67" t="s">
        <v>684</v>
      </c>
      <c r="J176" s="126">
        <v>2116665.06</v>
      </c>
      <c r="K176" s="126"/>
      <c r="L176" s="68">
        <v>0</v>
      </c>
      <c r="M176" s="68">
        <v>16195950.58</v>
      </c>
      <c r="N176" s="126">
        <v>17030204.850000001</v>
      </c>
      <c r="O176" s="126"/>
      <c r="P176" s="126">
        <v>1282410.79</v>
      </c>
      <c r="Q176" s="126"/>
      <c r="R176" s="126">
        <v>0</v>
      </c>
      <c r="S176" s="126"/>
      <c r="T176" s="126"/>
      <c r="U176" s="126"/>
      <c r="V176" s="126"/>
      <c r="W176" s="126"/>
    </row>
    <row r="177" spans="20:25" ht="7.15" customHeight="1" x14ac:dyDescent="0.2"/>
    <row r="178" spans="20:25" ht="14.1" customHeight="1" x14ac:dyDescent="0.2">
      <c r="T178" s="125" t="s">
        <v>686</v>
      </c>
      <c r="U178" s="125"/>
      <c r="V178" s="125"/>
      <c r="W178" s="125"/>
      <c r="X178" s="125"/>
      <c r="Y178" s="125"/>
    </row>
  </sheetData>
  <mergeCells count="1106">
    <mergeCell ref="T178:Y178"/>
    <mergeCell ref="J176:K176"/>
    <mergeCell ref="N176:O176"/>
    <mergeCell ref="P176:Q176"/>
    <mergeCell ref="R176:W176"/>
    <mergeCell ref="R173:W173"/>
    <mergeCell ref="R174:W174"/>
    <mergeCell ref="A172:B172"/>
    <mergeCell ref="C172:E172"/>
    <mergeCell ref="F172:I172"/>
    <mergeCell ref="J172:K172"/>
    <mergeCell ref="N172:O172"/>
    <mergeCell ref="P172:Q172"/>
    <mergeCell ref="R172:W172"/>
    <mergeCell ref="A171:B171"/>
    <mergeCell ref="C171:E171"/>
    <mergeCell ref="A173:B173"/>
    <mergeCell ref="C173:E173"/>
    <mergeCell ref="F173:I173"/>
    <mergeCell ref="J173:K173"/>
    <mergeCell ref="N173:O173"/>
    <mergeCell ref="P173:Q173"/>
    <mergeCell ref="A174:B174"/>
    <mergeCell ref="C174:E174"/>
    <mergeCell ref="F174:I174"/>
    <mergeCell ref="J174:K174"/>
    <mergeCell ref="N174:O174"/>
    <mergeCell ref="P174:Q174"/>
    <mergeCell ref="P170:Q170"/>
    <mergeCell ref="R170:W170"/>
    <mergeCell ref="A169:B169"/>
    <mergeCell ref="C169:E169"/>
    <mergeCell ref="F169:I169"/>
    <mergeCell ref="J169:K169"/>
    <mergeCell ref="N169:O169"/>
    <mergeCell ref="P169:Q169"/>
    <mergeCell ref="F171:I171"/>
    <mergeCell ref="J171:K171"/>
    <mergeCell ref="N171:O171"/>
    <mergeCell ref="P171:Q171"/>
    <mergeCell ref="R169:W169"/>
    <mergeCell ref="A170:B170"/>
    <mergeCell ref="C170:E170"/>
    <mergeCell ref="F170:I170"/>
    <mergeCell ref="J170:K170"/>
    <mergeCell ref="N170:O170"/>
    <mergeCell ref="R171:W171"/>
    <mergeCell ref="F167:I167"/>
    <mergeCell ref="J167:K167"/>
    <mergeCell ref="N167:O167"/>
    <mergeCell ref="P167:Q167"/>
    <mergeCell ref="R165:W165"/>
    <mergeCell ref="A166:B166"/>
    <mergeCell ref="C166:E166"/>
    <mergeCell ref="F166:I166"/>
    <mergeCell ref="J166:K166"/>
    <mergeCell ref="N166:O166"/>
    <mergeCell ref="R167:W167"/>
    <mergeCell ref="A168:B168"/>
    <mergeCell ref="C168:E168"/>
    <mergeCell ref="F168:I168"/>
    <mergeCell ref="J168:K168"/>
    <mergeCell ref="N168:O168"/>
    <mergeCell ref="P168:Q168"/>
    <mergeCell ref="R168:W168"/>
    <mergeCell ref="A167:B167"/>
    <mergeCell ref="C167:E167"/>
    <mergeCell ref="A164:B164"/>
    <mergeCell ref="C164:E164"/>
    <mergeCell ref="F164:I164"/>
    <mergeCell ref="J164:K164"/>
    <mergeCell ref="N164:O164"/>
    <mergeCell ref="P164:Q164"/>
    <mergeCell ref="R164:W164"/>
    <mergeCell ref="A163:B163"/>
    <mergeCell ref="C163:E163"/>
    <mergeCell ref="P166:Q166"/>
    <mergeCell ref="R166:W166"/>
    <mergeCell ref="A165:B165"/>
    <mergeCell ref="C165:E165"/>
    <mergeCell ref="F165:I165"/>
    <mergeCell ref="J165:K165"/>
    <mergeCell ref="N165:O165"/>
    <mergeCell ref="P165:Q165"/>
    <mergeCell ref="P162:Q162"/>
    <mergeCell ref="R162:W162"/>
    <mergeCell ref="A161:B161"/>
    <mergeCell ref="C161:E161"/>
    <mergeCell ref="F161:I161"/>
    <mergeCell ref="J161:K161"/>
    <mergeCell ref="N161:O161"/>
    <mergeCell ref="P161:Q161"/>
    <mergeCell ref="F163:I163"/>
    <mergeCell ref="J163:K163"/>
    <mergeCell ref="N163:O163"/>
    <mergeCell ref="P163:Q163"/>
    <mergeCell ref="R161:W161"/>
    <mergeCell ref="A162:B162"/>
    <mergeCell ref="C162:E162"/>
    <mergeCell ref="F162:I162"/>
    <mergeCell ref="J162:K162"/>
    <mergeCell ref="N162:O162"/>
    <mergeCell ref="R163:W163"/>
    <mergeCell ref="F159:I159"/>
    <mergeCell ref="J159:K159"/>
    <mergeCell ref="N159:O159"/>
    <mergeCell ref="P159:Q159"/>
    <mergeCell ref="R157:W157"/>
    <mergeCell ref="A158:B158"/>
    <mergeCell ref="C158:E158"/>
    <mergeCell ref="F158:I158"/>
    <mergeCell ref="J158:K158"/>
    <mergeCell ref="N158:O158"/>
    <mergeCell ref="R159:W159"/>
    <mergeCell ref="A160:B160"/>
    <mergeCell ref="C160:E160"/>
    <mergeCell ref="F160:I160"/>
    <mergeCell ref="J160:K160"/>
    <mergeCell ref="N160:O160"/>
    <mergeCell ref="P160:Q160"/>
    <mergeCell ref="R160:W160"/>
    <mergeCell ref="A159:B159"/>
    <mergeCell ref="C159:E159"/>
    <mergeCell ref="A156:B156"/>
    <mergeCell ref="C156:E156"/>
    <mergeCell ref="F156:I156"/>
    <mergeCell ref="J156:K156"/>
    <mergeCell ref="N156:O156"/>
    <mergeCell ref="P156:Q156"/>
    <mergeCell ref="R156:W156"/>
    <mergeCell ref="A155:B155"/>
    <mergeCell ref="C155:E155"/>
    <mergeCell ref="P158:Q158"/>
    <mergeCell ref="R158:W158"/>
    <mergeCell ref="A157:B157"/>
    <mergeCell ref="C157:E157"/>
    <mergeCell ref="F157:I157"/>
    <mergeCell ref="J157:K157"/>
    <mergeCell ref="N157:O157"/>
    <mergeCell ref="P157:Q157"/>
    <mergeCell ref="P154:Q154"/>
    <mergeCell ref="R154:W154"/>
    <mergeCell ref="A153:B153"/>
    <mergeCell ref="C153:E153"/>
    <mergeCell ref="F153:I153"/>
    <mergeCell ref="J153:K153"/>
    <mergeCell ref="N153:O153"/>
    <mergeCell ref="P153:Q153"/>
    <mergeCell ref="F155:I155"/>
    <mergeCell ref="J155:K155"/>
    <mergeCell ref="N155:O155"/>
    <mergeCell ref="P155:Q155"/>
    <mergeCell ref="R153:W153"/>
    <mergeCell ref="A154:B154"/>
    <mergeCell ref="C154:E154"/>
    <mergeCell ref="F154:I154"/>
    <mergeCell ref="J154:K154"/>
    <mergeCell ref="N154:O154"/>
    <mergeCell ref="R155:W155"/>
    <mergeCell ref="F151:I151"/>
    <mergeCell ref="J151:K151"/>
    <mergeCell ref="N151:O151"/>
    <mergeCell ref="P151:Q151"/>
    <mergeCell ref="R149:W149"/>
    <mergeCell ref="A150:B150"/>
    <mergeCell ref="C150:E150"/>
    <mergeCell ref="F150:I150"/>
    <mergeCell ref="J150:K150"/>
    <mergeCell ref="N150:O150"/>
    <mergeCell ref="R151:W151"/>
    <mergeCell ref="A152:B152"/>
    <mergeCell ref="C152:E152"/>
    <mergeCell ref="F152:I152"/>
    <mergeCell ref="J152:K152"/>
    <mergeCell ref="N152:O152"/>
    <mergeCell ref="P152:Q152"/>
    <mergeCell ref="R152:W152"/>
    <mergeCell ref="A151:B151"/>
    <mergeCell ref="C151:E151"/>
    <mergeCell ref="A148:B148"/>
    <mergeCell ref="C148:E148"/>
    <mergeCell ref="F148:I148"/>
    <mergeCell ref="J148:K148"/>
    <mergeCell ref="N148:O148"/>
    <mergeCell ref="P148:Q148"/>
    <mergeCell ref="R148:W148"/>
    <mergeCell ref="A147:B147"/>
    <mergeCell ref="C147:E147"/>
    <mergeCell ref="P150:Q150"/>
    <mergeCell ref="R150:W150"/>
    <mergeCell ref="A149:B149"/>
    <mergeCell ref="C149:E149"/>
    <mergeCell ref="F149:I149"/>
    <mergeCell ref="J149:K149"/>
    <mergeCell ref="N149:O149"/>
    <mergeCell ref="P149:Q149"/>
    <mergeCell ref="P146:Q146"/>
    <mergeCell ref="R146:W146"/>
    <mergeCell ref="A145:B145"/>
    <mergeCell ref="C145:E145"/>
    <mergeCell ref="F145:I145"/>
    <mergeCell ref="J145:K145"/>
    <mergeCell ref="N145:O145"/>
    <mergeCell ref="P145:Q145"/>
    <mergeCell ref="F147:I147"/>
    <mergeCell ref="J147:K147"/>
    <mergeCell ref="N147:O147"/>
    <mergeCell ref="P147:Q147"/>
    <mergeCell ref="R145:W145"/>
    <mergeCell ref="A146:B146"/>
    <mergeCell ref="C146:E146"/>
    <mergeCell ref="F146:I146"/>
    <mergeCell ref="J146:K146"/>
    <mergeCell ref="N146:O146"/>
    <mergeCell ref="R147:W147"/>
    <mergeCell ref="C141:E141"/>
    <mergeCell ref="F141:I141"/>
    <mergeCell ref="J141:K141"/>
    <mergeCell ref="N141:O141"/>
    <mergeCell ref="P141:Q141"/>
    <mergeCell ref="R139:W139"/>
    <mergeCell ref="R140:W140"/>
    <mergeCell ref="R144:W144"/>
    <mergeCell ref="R141:W141"/>
    <mergeCell ref="A142:B142"/>
    <mergeCell ref="C142:E142"/>
    <mergeCell ref="F142:I142"/>
    <mergeCell ref="J142:K142"/>
    <mergeCell ref="N142:O142"/>
    <mergeCell ref="P142:Q142"/>
    <mergeCell ref="R142:W142"/>
    <mergeCell ref="A141:B141"/>
    <mergeCell ref="A144:B144"/>
    <mergeCell ref="C144:E144"/>
    <mergeCell ref="F144:I144"/>
    <mergeCell ref="J144:K144"/>
    <mergeCell ref="N144:O144"/>
    <mergeCell ref="P144:Q144"/>
    <mergeCell ref="A138:B138"/>
    <mergeCell ref="C138:E138"/>
    <mergeCell ref="F138:I138"/>
    <mergeCell ref="J138:K138"/>
    <mergeCell ref="N138:O138"/>
    <mergeCell ref="P138:Q138"/>
    <mergeCell ref="R138:W138"/>
    <mergeCell ref="A137:B137"/>
    <mergeCell ref="C137:E137"/>
    <mergeCell ref="A139:B139"/>
    <mergeCell ref="C139:E139"/>
    <mergeCell ref="F139:I139"/>
    <mergeCell ref="J139:K139"/>
    <mergeCell ref="N139:O139"/>
    <mergeCell ref="P139:Q139"/>
    <mergeCell ref="A140:B140"/>
    <mergeCell ref="C140:E140"/>
    <mergeCell ref="F140:I140"/>
    <mergeCell ref="J140:K140"/>
    <mergeCell ref="N140:O140"/>
    <mergeCell ref="P140:Q140"/>
    <mergeCell ref="P136:Q136"/>
    <mergeCell ref="R136:W136"/>
    <mergeCell ref="A135:B135"/>
    <mergeCell ref="C135:E135"/>
    <mergeCell ref="F135:I135"/>
    <mergeCell ref="J135:K135"/>
    <mergeCell ref="N135:O135"/>
    <mergeCell ref="P135:Q135"/>
    <mergeCell ref="F137:I137"/>
    <mergeCell ref="J137:K137"/>
    <mergeCell ref="N137:O137"/>
    <mergeCell ref="P137:Q137"/>
    <mergeCell ref="R135:W135"/>
    <mergeCell ref="A136:B136"/>
    <mergeCell ref="C136:E136"/>
    <mergeCell ref="F136:I136"/>
    <mergeCell ref="J136:K136"/>
    <mergeCell ref="N136:O136"/>
    <mergeCell ref="R137:W137"/>
    <mergeCell ref="F133:I133"/>
    <mergeCell ref="J133:K133"/>
    <mergeCell ref="N133:O133"/>
    <mergeCell ref="P133:Q133"/>
    <mergeCell ref="R131:W131"/>
    <mergeCell ref="A132:B132"/>
    <mergeCell ref="C132:E132"/>
    <mergeCell ref="F132:I132"/>
    <mergeCell ref="J132:K132"/>
    <mergeCell ref="N132:O132"/>
    <mergeCell ref="R133:W133"/>
    <mergeCell ref="A134:B134"/>
    <mergeCell ref="C134:E134"/>
    <mergeCell ref="F134:I134"/>
    <mergeCell ref="J134:K134"/>
    <mergeCell ref="N134:O134"/>
    <mergeCell ref="P134:Q134"/>
    <mergeCell ref="R134:W134"/>
    <mergeCell ref="A133:B133"/>
    <mergeCell ref="C133:E133"/>
    <mergeCell ref="A130:B130"/>
    <mergeCell ref="C130:E130"/>
    <mergeCell ref="F130:I130"/>
    <mergeCell ref="J130:K130"/>
    <mergeCell ref="N130:O130"/>
    <mergeCell ref="P130:Q130"/>
    <mergeCell ref="R130:W130"/>
    <mergeCell ref="A129:B129"/>
    <mergeCell ref="C129:E129"/>
    <mergeCell ref="P132:Q132"/>
    <mergeCell ref="R132:W132"/>
    <mergeCell ref="A131:B131"/>
    <mergeCell ref="C131:E131"/>
    <mergeCell ref="F131:I131"/>
    <mergeCell ref="J131:K131"/>
    <mergeCell ref="N131:O131"/>
    <mergeCell ref="P131:Q131"/>
    <mergeCell ref="P128:Q128"/>
    <mergeCell ref="R128:W128"/>
    <mergeCell ref="A127:B127"/>
    <mergeCell ref="C127:E127"/>
    <mergeCell ref="F127:I127"/>
    <mergeCell ref="J127:K127"/>
    <mergeCell ref="N127:O127"/>
    <mergeCell ref="P127:Q127"/>
    <mergeCell ref="F129:I129"/>
    <mergeCell ref="J129:K129"/>
    <mergeCell ref="N129:O129"/>
    <mergeCell ref="P129:Q129"/>
    <mergeCell ref="R127:W127"/>
    <mergeCell ref="A128:B128"/>
    <mergeCell ref="C128:E128"/>
    <mergeCell ref="F128:I128"/>
    <mergeCell ref="J128:K128"/>
    <mergeCell ref="N128:O128"/>
    <mergeCell ref="R129:W129"/>
    <mergeCell ref="F125:I125"/>
    <mergeCell ref="J125:K125"/>
    <mergeCell ref="N125:O125"/>
    <mergeCell ref="P125:Q125"/>
    <mergeCell ref="R123:W123"/>
    <mergeCell ref="A124:B124"/>
    <mergeCell ref="C124:E124"/>
    <mergeCell ref="F124:I124"/>
    <mergeCell ref="J124:K124"/>
    <mergeCell ref="N124:O124"/>
    <mergeCell ref="R125:W125"/>
    <mergeCell ref="A126:B126"/>
    <mergeCell ref="C126:E126"/>
    <mergeCell ref="F126:I126"/>
    <mergeCell ref="J126:K126"/>
    <mergeCell ref="N126:O126"/>
    <mergeCell ref="P126:Q126"/>
    <mergeCell ref="R126:W126"/>
    <mergeCell ref="A125:B125"/>
    <mergeCell ref="C125:E125"/>
    <mergeCell ref="A122:B122"/>
    <mergeCell ref="C122:E122"/>
    <mergeCell ref="F122:I122"/>
    <mergeCell ref="J122:K122"/>
    <mergeCell ref="N122:O122"/>
    <mergeCell ref="P122:Q122"/>
    <mergeCell ref="R122:W122"/>
    <mergeCell ref="A121:B121"/>
    <mergeCell ref="C121:E121"/>
    <mergeCell ref="P124:Q124"/>
    <mergeCell ref="R124:W124"/>
    <mergeCell ref="A123:B123"/>
    <mergeCell ref="C123:E123"/>
    <mergeCell ref="F123:I123"/>
    <mergeCell ref="J123:K123"/>
    <mergeCell ref="N123:O123"/>
    <mergeCell ref="P123:Q123"/>
    <mergeCell ref="P120:Q120"/>
    <mergeCell ref="R120:W120"/>
    <mergeCell ref="A119:B119"/>
    <mergeCell ref="C119:E119"/>
    <mergeCell ref="F119:I119"/>
    <mergeCell ref="J119:K119"/>
    <mergeCell ref="N119:O119"/>
    <mergeCell ref="P119:Q119"/>
    <mergeCell ref="F121:I121"/>
    <mergeCell ref="J121:K121"/>
    <mergeCell ref="N121:O121"/>
    <mergeCell ref="P121:Q121"/>
    <mergeCell ref="R119:W119"/>
    <mergeCell ref="A120:B120"/>
    <mergeCell ref="C120:E120"/>
    <mergeCell ref="F120:I120"/>
    <mergeCell ref="J120:K120"/>
    <mergeCell ref="N120:O120"/>
    <mergeCell ref="R121:W121"/>
    <mergeCell ref="F117:I117"/>
    <mergeCell ref="J117:K117"/>
    <mergeCell ref="N117:O117"/>
    <mergeCell ref="P117:Q117"/>
    <mergeCell ref="R115:W115"/>
    <mergeCell ref="A116:B116"/>
    <mergeCell ref="C116:E116"/>
    <mergeCell ref="F116:I116"/>
    <mergeCell ref="J116:K116"/>
    <mergeCell ref="N116:O116"/>
    <mergeCell ref="R117:W117"/>
    <mergeCell ref="A118:B118"/>
    <mergeCell ref="C118:E118"/>
    <mergeCell ref="F118:I118"/>
    <mergeCell ref="J118:K118"/>
    <mergeCell ref="N118:O118"/>
    <mergeCell ref="P118:Q118"/>
    <mergeCell ref="R118:W118"/>
    <mergeCell ref="A117:B117"/>
    <mergeCell ref="C117:E117"/>
    <mergeCell ref="A114:B114"/>
    <mergeCell ref="C114:E114"/>
    <mergeCell ref="F114:I114"/>
    <mergeCell ref="J114:K114"/>
    <mergeCell ref="N114:O114"/>
    <mergeCell ref="P114:Q114"/>
    <mergeCell ref="R114:W114"/>
    <mergeCell ref="A113:B113"/>
    <mergeCell ref="C113:E113"/>
    <mergeCell ref="P116:Q116"/>
    <mergeCell ref="R116:W116"/>
    <mergeCell ref="A115:B115"/>
    <mergeCell ref="C115:E115"/>
    <mergeCell ref="F115:I115"/>
    <mergeCell ref="J115:K115"/>
    <mergeCell ref="N115:O115"/>
    <mergeCell ref="P115:Q115"/>
    <mergeCell ref="P112:Q112"/>
    <mergeCell ref="R112:W112"/>
    <mergeCell ref="A111:B111"/>
    <mergeCell ref="C111:E111"/>
    <mergeCell ref="F111:I111"/>
    <mergeCell ref="J111:K111"/>
    <mergeCell ref="N111:O111"/>
    <mergeCell ref="P111:Q111"/>
    <mergeCell ref="F113:I113"/>
    <mergeCell ref="J113:K113"/>
    <mergeCell ref="N113:O113"/>
    <mergeCell ref="P113:Q113"/>
    <mergeCell ref="R111:W111"/>
    <mergeCell ref="A112:B112"/>
    <mergeCell ref="C112:E112"/>
    <mergeCell ref="F112:I112"/>
    <mergeCell ref="J112:K112"/>
    <mergeCell ref="N112:O112"/>
    <mergeCell ref="R113:W113"/>
    <mergeCell ref="F109:I109"/>
    <mergeCell ref="J109:K109"/>
    <mergeCell ref="N109:O109"/>
    <mergeCell ref="P109:Q109"/>
    <mergeCell ref="R107:W107"/>
    <mergeCell ref="A108:B108"/>
    <mergeCell ref="C108:E108"/>
    <mergeCell ref="F108:I108"/>
    <mergeCell ref="J108:K108"/>
    <mergeCell ref="N108:O108"/>
    <mergeCell ref="R109:W109"/>
    <mergeCell ref="A110:B110"/>
    <mergeCell ref="C110:E110"/>
    <mergeCell ref="F110:I110"/>
    <mergeCell ref="J110:K110"/>
    <mergeCell ref="N110:O110"/>
    <mergeCell ref="P110:Q110"/>
    <mergeCell ref="R110:W110"/>
    <mergeCell ref="A109:B109"/>
    <mergeCell ref="C109:E109"/>
    <mergeCell ref="A106:B106"/>
    <mergeCell ref="C106:E106"/>
    <mergeCell ref="F106:I106"/>
    <mergeCell ref="J106:K106"/>
    <mergeCell ref="N106:O106"/>
    <mergeCell ref="P106:Q106"/>
    <mergeCell ref="R106:W106"/>
    <mergeCell ref="A105:B105"/>
    <mergeCell ref="C105:E105"/>
    <mergeCell ref="P108:Q108"/>
    <mergeCell ref="R108:W108"/>
    <mergeCell ref="A107:B107"/>
    <mergeCell ref="C107:E107"/>
    <mergeCell ref="F107:I107"/>
    <mergeCell ref="J107:K107"/>
    <mergeCell ref="N107:O107"/>
    <mergeCell ref="P107:Q107"/>
    <mergeCell ref="P104:Q104"/>
    <mergeCell ref="R104:W104"/>
    <mergeCell ref="A103:B103"/>
    <mergeCell ref="C103:E103"/>
    <mergeCell ref="F103:I103"/>
    <mergeCell ref="J103:K103"/>
    <mergeCell ref="N103:O103"/>
    <mergeCell ref="P103:Q103"/>
    <mergeCell ref="F105:I105"/>
    <mergeCell ref="J105:K105"/>
    <mergeCell ref="N105:O105"/>
    <mergeCell ref="P105:Q105"/>
    <mergeCell ref="R103:W103"/>
    <mergeCell ref="A104:B104"/>
    <mergeCell ref="C104:E104"/>
    <mergeCell ref="F104:I104"/>
    <mergeCell ref="J104:K104"/>
    <mergeCell ref="N104:O104"/>
    <mergeCell ref="R105:W105"/>
    <mergeCell ref="R102:W102"/>
    <mergeCell ref="R95:W95"/>
    <mergeCell ref="J96:K96"/>
    <mergeCell ref="N96:O96"/>
    <mergeCell ref="P96:Q96"/>
    <mergeCell ref="R96:W96"/>
    <mergeCell ref="J97:K97"/>
    <mergeCell ref="N97:O97"/>
    <mergeCell ref="P97:Q97"/>
    <mergeCell ref="R97:W97"/>
    <mergeCell ref="A102:B102"/>
    <mergeCell ref="C102:E102"/>
    <mergeCell ref="F102:I102"/>
    <mergeCell ref="J102:K102"/>
    <mergeCell ref="N102:O102"/>
    <mergeCell ref="P102:Q102"/>
    <mergeCell ref="F97:I97"/>
    <mergeCell ref="F98:I98"/>
    <mergeCell ref="J85:K85"/>
    <mergeCell ref="N85:O85"/>
    <mergeCell ref="P85:Q85"/>
    <mergeCell ref="R85:W85"/>
    <mergeCell ref="J86:K86"/>
    <mergeCell ref="N86:O86"/>
    <mergeCell ref="P86:Q86"/>
    <mergeCell ref="R86:W86"/>
    <mergeCell ref="J87:K87"/>
    <mergeCell ref="N87:O87"/>
    <mergeCell ref="P87:Q87"/>
    <mergeCell ref="R87:W87"/>
    <mergeCell ref="J88:K88"/>
    <mergeCell ref="N88:O88"/>
    <mergeCell ref="P88:Q88"/>
    <mergeCell ref="R88:W88"/>
    <mergeCell ref="J89:K89"/>
    <mergeCell ref="N89:O89"/>
    <mergeCell ref="P89:Q89"/>
    <mergeCell ref="R89:W89"/>
    <mergeCell ref="J80:K80"/>
    <mergeCell ref="N80:O80"/>
    <mergeCell ref="P80:Q80"/>
    <mergeCell ref="R80:W80"/>
    <mergeCell ref="J81:K81"/>
    <mergeCell ref="N81:O81"/>
    <mergeCell ref="P81:Q81"/>
    <mergeCell ref="R81:W81"/>
    <mergeCell ref="J82:K82"/>
    <mergeCell ref="N82:O82"/>
    <mergeCell ref="P82:Q82"/>
    <mergeCell ref="R82:W82"/>
    <mergeCell ref="J83:K83"/>
    <mergeCell ref="N83:O83"/>
    <mergeCell ref="P83:Q83"/>
    <mergeCell ref="R83:W83"/>
    <mergeCell ref="J84:K84"/>
    <mergeCell ref="N84:O84"/>
    <mergeCell ref="P84:Q84"/>
    <mergeCell ref="R84:W84"/>
    <mergeCell ref="J75:K75"/>
    <mergeCell ref="N75:O75"/>
    <mergeCell ref="P75:Q75"/>
    <mergeCell ref="R75:W75"/>
    <mergeCell ref="J76:K76"/>
    <mergeCell ref="N76:O76"/>
    <mergeCell ref="P76:Q76"/>
    <mergeCell ref="R76:W76"/>
    <mergeCell ref="J77:K77"/>
    <mergeCell ref="N77:O77"/>
    <mergeCell ref="P77:Q77"/>
    <mergeCell ref="R77:W77"/>
    <mergeCell ref="J78:K78"/>
    <mergeCell ref="N78:O78"/>
    <mergeCell ref="P78:Q78"/>
    <mergeCell ref="R78:W78"/>
    <mergeCell ref="J79:K79"/>
    <mergeCell ref="N79:O79"/>
    <mergeCell ref="P79:Q79"/>
    <mergeCell ref="R79:W79"/>
    <mergeCell ref="J70:K70"/>
    <mergeCell ref="N70:O70"/>
    <mergeCell ref="P70:Q70"/>
    <mergeCell ref="R70:W70"/>
    <mergeCell ref="J71:K71"/>
    <mergeCell ref="N71:O71"/>
    <mergeCell ref="P71:Q71"/>
    <mergeCell ref="R71:W71"/>
    <mergeCell ref="J72:K72"/>
    <mergeCell ref="N72:O72"/>
    <mergeCell ref="P72:Q72"/>
    <mergeCell ref="R72:W72"/>
    <mergeCell ref="J73:K73"/>
    <mergeCell ref="N73:O73"/>
    <mergeCell ref="P73:Q73"/>
    <mergeCell ref="R73:W73"/>
    <mergeCell ref="J74:K74"/>
    <mergeCell ref="N74:O74"/>
    <mergeCell ref="P74:Q74"/>
    <mergeCell ref="R74:W74"/>
    <mergeCell ref="J65:K65"/>
    <mergeCell ref="N65:O65"/>
    <mergeCell ref="P65:Q65"/>
    <mergeCell ref="R65:W65"/>
    <mergeCell ref="J66:K66"/>
    <mergeCell ref="N66:O66"/>
    <mergeCell ref="P66:Q66"/>
    <mergeCell ref="R66:W66"/>
    <mergeCell ref="J67:K67"/>
    <mergeCell ref="N67:O67"/>
    <mergeCell ref="P67:Q67"/>
    <mergeCell ref="R67:W67"/>
    <mergeCell ref="J68:K68"/>
    <mergeCell ref="N68:O68"/>
    <mergeCell ref="P68:Q68"/>
    <mergeCell ref="R68:W68"/>
    <mergeCell ref="J69:K69"/>
    <mergeCell ref="N69:O69"/>
    <mergeCell ref="P69:Q69"/>
    <mergeCell ref="R69:W69"/>
    <mergeCell ref="J60:K60"/>
    <mergeCell ref="N60:O60"/>
    <mergeCell ref="P60:Q60"/>
    <mergeCell ref="R60:W60"/>
    <mergeCell ref="J61:K61"/>
    <mergeCell ref="N61:O61"/>
    <mergeCell ref="P61:Q61"/>
    <mergeCell ref="R61:W61"/>
    <mergeCell ref="J62:K62"/>
    <mergeCell ref="N62:O62"/>
    <mergeCell ref="P62:Q62"/>
    <mergeCell ref="R62:W62"/>
    <mergeCell ref="J63:K63"/>
    <mergeCell ref="N63:O63"/>
    <mergeCell ref="P63:Q63"/>
    <mergeCell ref="R63:W63"/>
    <mergeCell ref="J64:K64"/>
    <mergeCell ref="N64:O64"/>
    <mergeCell ref="P64:Q64"/>
    <mergeCell ref="R64:W64"/>
    <mergeCell ref="J54:K54"/>
    <mergeCell ref="N54:O54"/>
    <mergeCell ref="P54:Q54"/>
    <mergeCell ref="R54:W54"/>
    <mergeCell ref="P58:Q58"/>
    <mergeCell ref="R58:W58"/>
    <mergeCell ref="J55:K55"/>
    <mergeCell ref="N55:O55"/>
    <mergeCell ref="P55:Q55"/>
    <mergeCell ref="R55:W55"/>
    <mergeCell ref="J56:K56"/>
    <mergeCell ref="N56:O56"/>
    <mergeCell ref="P56:Q56"/>
    <mergeCell ref="R56:W56"/>
    <mergeCell ref="J59:K59"/>
    <mergeCell ref="N59:O59"/>
    <mergeCell ref="P59:Q59"/>
    <mergeCell ref="R59:W59"/>
    <mergeCell ref="J57:K57"/>
    <mergeCell ref="N57:O57"/>
    <mergeCell ref="P57:Q57"/>
    <mergeCell ref="R57:W57"/>
    <mergeCell ref="J58:K58"/>
    <mergeCell ref="N58:O58"/>
    <mergeCell ref="N49:O49"/>
    <mergeCell ref="P49:Q49"/>
    <mergeCell ref="R49:W49"/>
    <mergeCell ref="J50:K50"/>
    <mergeCell ref="N50:O50"/>
    <mergeCell ref="P50:Q50"/>
    <mergeCell ref="R50:W50"/>
    <mergeCell ref="J51:K51"/>
    <mergeCell ref="N51:O51"/>
    <mergeCell ref="P51:Q51"/>
    <mergeCell ref="R51:W51"/>
    <mergeCell ref="J52:K52"/>
    <mergeCell ref="N52:O52"/>
    <mergeCell ref="P52:Q52"/>
    <mergeCell ref="R52:W52"/>
    <mergeCell ref="J53:K53"/>
    <mergeCell ref="N53:O53"/>
    <mergeCell ref="P53:Q53"/>
    <mergeCell ref="R53:W53"/>
    <mergeCell ref="P44:Q44"/>
    <mergeCell ref="R44:W44"/>
    <mergeCell ref="J45:K45"/>
    <mergeCell ref="N45:O45"/>
    <mergeCell ref="P45:Q45"/>
    <mergeCell ref="R45:W45"/>
    <mergeCell ref="J46:K46"/>
    <mergeCell ref="N46:O46"/>
    <mergeCell ref="P46:Q46"/>
    <mergeCell ref="R46:W46"/>
    <mergeCell ref="J47:K47"/>
    <mergeCell ref="N47:O47"/>
    <mergeCell ref="P47:Q47"/>
    <mergeCell ref="R47:W47"/>
    <mergeCell ref="J48:K48"/>
    <mergeCell ref="N48:O48"/>
    <mergeCell ref="P48:Q48"/>
    <mergeCell ref="R48:W48"/>
    <mergeCell ref="J38:K38"/>
    <mergeCell ref="N38:O38"/>
    <mergeCell ref="P38:Q38"/>
    <mergeCell ref="R38:W38"/>
    <mergeCell ref="J39:K39"/>
    <mergeCell ref="N39:O39"/>
    <mergeCell ref="P39:Q39"/>
    <mergeCell ref="R39:W39"/>
    <mergeCell ref="J40:K40"/>
    <mergeCell ref="N40:O40"/>
    <mergeCell ref="P40:Q40"/>
    <mergeCell ref="R40:W40"/>
    <mergeCell ref="J41:K41"/>
    <mergeCell ref="N41:O41"/>
    <mergeCell ref="P41:Q41"/>
    <mergeCell ref="R41:W41"/>
    <mergeCell ref="J43:K43"/>
    <mergeCell ref="N43:O43"/>
    <mergeCell ref="P43:Q43"/>
    <mergeCell ref="R43:W43"/>
    <mergeCell ref="J33:K33"/>
    <mergeCell ref="N33:O33"/>
    <mergeCell ref="P33:Q33"/>
    <mergeCell ref="J34:K34"/>
    <mergeCell ref="N34:O34"/>
    <mergeCell ref="P34:Q34"/>
    <mergeCell ref="R34:W34"/>
    <mergeCell ref="J35:K35"/>
    <mergeCell ref="N35:O35"/>
    <mergeCell ref="P35:Q35"/>
    <mergeCell ref="R35:W35"/>
    <mergeCell ref="J36:K36"/>
    <mergeCell ref="N36:O36"/>
    <mergeCell ref="P36:Q36"/>
    <mergeCell ref="R36:W36"/>
    <mergeCell ref="J37:K37"/>
    <mergeCell ref="N37:O37"/>
    <mergeCell ref="P37:Q37"/>
    <mergeCell ref="R37:W37"/>
    <mergeCell ref="J28:K28"/>
    <mergeCell ref="N28:O28"/>
    <mergeCell ref="P28:Q28"/>
    <mergeCell ref="R28:W28"/>
    <mergeCell ref="J29:K29"/>
    <mergeCell ref="N29:O29"/>
    <mergeCell ref="P29:Q29"/>
    <mergeCell ref="R29:W29"/>
    <mergeCell ref="J30:K30"/>
    <mergeCell ref="N30:O30"/>
    <mergeCell ref="P30:Q30"/>
    <mergeCell ref="R30:W30"/>
    <mergeCell ref="J31:K31"/>
    <mergeCell ref="N31:O31"/>
    <mergeCell ref="P31:Q31"/>
    <mergeCell ref="R31:W31"/>
    <mergeCell ref="J32:K32"/>
    <mergeCell ref="N32:O32"/>
    <mergeCell ref="P32:Q32"/>
    <mergeCell ref="R32:W32"/>
    <mergeCell ref="J23:K23"/>
    <mergeCell ref="N23:O23"/>
    <mergeCell ref="P23:Q23"/>
    <mergeCell ref="R23:W23"/>
    <mergeCell ref="J24:K24"/>
    <mergeCell ref="N24:O24"/>
    <mergeCell ref="P24:Q24"/>
    <mergeCell ref="R24:W24"/>
    <mergeCell ref="J25:K25"/>
    <mergeCell ref="N25:O25"/>
    <mergeCell ref="P25:Q25"/>
    <mergeCell ref="R25:W25"/>
    <mergeCell ref="J26:K26"/>
    <mergeCell ref="N26:O26"/>
    <mergeCell ref="P26:Q26"/>
    <mergeCell ref="R26:W26"/>
    <mergeCell ref="J27:K27"/>
    <mergeCell ref="N27:O27"/>
    <mergeCell ref="P27:Q27"/>
    <mergeCell ref="R27:W27"/>
    <mergeCell ref="M17:O17"/>
    <mergeCell ref="P17:W17"/>
    <mergeCell ref="J18:K18"/>
    <mergeCell ref="N18:O18"/>
    <mergeCell ref="P18:Q18"/>
    <mergeCell ref="R18:W18"/>
    <mergeCell ref="J20:K20"/>
    <mergeCell ref="N20:O20"/>
    <mergeCell ref="P20:Q20"/>
    <mergeCell ref="R20:W20"/>
    <mergeCell ref="J21:K21"/>
    <mergeCell ref="N21:O21"/>
    <mergeCell ref="P21:Q21"/>
    <mergeCell ref="R21:W21"/>
    <mergeCell ref="J22:K22"/>
    <mergeCell ref="N22:O22"/>
    <mergeCell ref="P22:Q22"/>
    <mergeCell ref="R22:W22"/>
    <mergeCell ref="B8:G11"/>
    <mergeCell ref="B12:D12"/>
    <mergeCell ref="A20:B20"/>
    <mergeCell ref="C20:E20"/>
    <mergeCell ref="F20:I20"/>
    <mergeCell ref="A22:B22"/>
    <mergeCell ref="C22:E22"/>
    <mergeCell ref="F22:I22"/>
    <mergeCell ref="A21:B21"/>
    <mergeCell ref="C21:E21"/>
    <mergeCell ref="A2:F6"/>
    <mergeCell ref="C1:V1"/>
    <mergeCell ref="G2:V2"/>
    <mergeCell ref="G3:S4"/>
    <mergeCell ref="T3:V3"/>
    <mergeCell ref="A18:B18"/>
    <mergeCell ref="C18:E18"/>
    <mergeCell ref="F18:I18"/>
    <mergeCell ref="B13:D15"/>
    <mergeCell ref="A17:I17"/>
    <mergeCell ref="G5:R6"/>
    <mergeCell ref="E7:N7"/>
    <mergeCell ref="O7:T11"/>
    <mergeCell ref="U7:U14"/>
    <mergeCell ref="V7:Y11"/>
    <mergeCell ref="H8:N8"/>
    <mergeCell ref="H9:N11"/>
    <mergeCell ref="E12:R16"/>
    <mergeCell ref="S12:T16"/>
    <mergeCell ref="V12:W16"/>
    <mergeCell ref="U15:U16"/>
    <mergeCell ref="J17:L17"/>
    <mergeCell ref="A28:B28"/>
    <mergeCell ref="C28:E28"/>
    <mergeCell ref="F28:I28"/>
    <mergeCell ref="A27:B27"/>
    <mergeCell ref="C27:E27"/>
    <mergeCell ref="F27:I27"/>
    <mergeCell ref="A26:B26"/>
    <mergeCell ref="C26:E26"/>
    <mergeCell ref="F26:I26"/>
    <mergeCell ref="A25:B25"/>
    <mergeCell ref="C25:E25"/>
    <mergeCell ref="F25:I25"/>
    <mergeCell ref="F21:I21"/>
    <mergeCell ref="A24:B24"/>
    <mergeCell ref="C24:E24"/>
    <mergeCell ref="F24:I24"/>
    <mergeCell ref="A23:B23"/>
    <mergeCell ref="C23:E23"/>
    <mergeCell ref="F23:I23"/>
    <mergeCell ref="A35:B35"/>
    <mergeCell ref="C35:E35"/>
    <mergeCell ref="F35:I35"/>
    <mergeCell ref="A34:B34"/>
    <mergeCell ref="C34:E34"/>
    <mergeCell ref="F34:I34"/>
    <mergeCell ref="A32:B32"/>
    <mergeCell ref="C32:E32"/>
    <mergeCell ref="F32:I32"/>
    <mergeCell ref="A31:B31"/>
    <mergeCell ref="C31:E31"/>
    <mergeCell ref="F31:I31"/>
    <mergeCell ref="A30:B30"/>
    <mergeCell ref="C30:E30"/>
    <mergeCell ref="F30:I30"/>
    <mergeCell ref="A29:B29"/>
    <mergeCell ref="C29:E29"/>
    <mergeCell ref="F29:I29"/>
    <mergeCell ref="A33:B33"/>
    <mergeCell ref="C33:E33"/>
    <mergeCell ref="F33:I33"/>
    <mergeCell ref="A41:B41"/>
    <mergeCell ref="C41:E41"/>
    <mergeCell ref="F41:I41"/>
    <mergeCell ref="A40:B40"/>
    <mergeCell ref="C40:E40"/>
    <mergeCell ref="F40:I40"/>
    <mergeCell ref="A39:B39"/>
    <mergeCell ref="C39:E39"/>
    <mergeCell ref="F39:I39"/>
    <mergeCell ref="A38:B38"/>
    <mergeCell ref="C38:E38"/>
    <mergeCell ref="F38:I38"/>
    <mergeCell ref="A37:B37"/>
    <mergeCell ref="C37:E37"/>
    <mergeCell ref="F37:I37"/>
    <mergeCell ref="A36:B36"/>
    <mergeCell ref="C36:E36"/>
    <mergeCell ref="F36:I36"/>
    <mergeCell ref="A50:B50"/>
    <mergeCell ref="C50:E50"/>
    <mergeCell ref="F50:I50"/>
    <mergeCell ref="A49:B49"/>
    <mergeCell ref="C49:E49"/>
    <mergeCell ref="F49:I49"/>
    <mergeCell ref="A48:B48"/>
    <mergeCell ref="C48:E48"/>
    <mergeCell ref="F48:I48"/>
    <mergeCell ref="A47:B47"/>
    <mergeCell ref="C47:E47"/>
    <mergeCell ref="F47:I47"/>
    <mergeCell ref="A46:B46"/>
    <mergeCell ref="C46:E46"/>
    <mergeCell ref="F46:I46"/>
    <mergeCell ref="J42:K42"/>
    <mergeCell ref="N42:O42"/>
    <mergeCell ref="A45:B45"/>
    <mergeCell ref="C45:E45"/>
    <mergeCell ref="F45:I45"/>
    <mergeCell ref="A44:B44"/>
    <mergeCell ref="C44:E44"/>
    <mergeCell ref="F44:I44"/>
    <mergeCell ref="A43:B43"/>
    <mergeCell ref="C43:E43"/>
    <mergeCell ref="F43:I43"/>
    <mergeCell ref="A42:B42"/>
    <mergeCell ref="C42:E42"/>
    <mergeCell ref="F42:I42"/>
    <mergeCell ref="J44:K44"/>
    <mergeCell ref="N44:O44"/>
    <mergeCell ref="J49:K49"/>
    <mergeCell ref="A56:B56"/>
    <mergeCell ref="C56:E56"/>
    <mergeCell ref="F56:I56"/>
    <mergeCell ref="A55:B55"/>
    <mergeCell ref="C55:E55"/>
    <mergeCell ref="F55:I55"/>
    <mergeCell ref="A54:B54"/>
    <mergeCell ref="C54:E54"/>
    <mergeCell ref="F54:I54"/>
    <mergeCell ref="A53:B53"/>
    <mergeCell ref="C53:E53"/>
    <mergeCell ref="F53:I53"/>
    <mergeCell ref="A52:B52"/>
    <mergeCell ref="C52:E52"/>
    <mergeCell ref="F52:I52"/>
    <mergeCell ref="A51:B51"/>
    <mergeCell ref="C51:E51"/>
    <mergeCell ref="F51:I51"/>
    <mergeCell ref="A60:B60"/>
    <mergeCell ref="C60:E60"/>
    <mergeCell ref="F60:I60"/>
    <mergeCell ref="A62:B62"/>
    <mergeCell ref="C62:E62"/>
    <mergeCell ref="F62:I62"/>
    <mergeCell ref="A61:B61"/>
    <mergeCell ref="C61:E61"/>
    <mergeCell ref="F61:I61"/>
    <mergeCell ref="A59:B59"/>
    <mergeCell ref="C59:E59"/>
    <mergeCell ref="F59:I59"/>
    <mergeCell ref="A58:B58"/>
    <mergeCell ref="C58:E58"/>
    <mergeCell ref="F58:I58"/>
    <mergeCell ref="A57:B57"/>
    <mergeCell ref="C57:E57"/>
    <mergeCell ref="F57:I57"/>
    <mergeCell ref="A68:B68"/>
    <mergeCell ref="C68:E68"/>
    <mergeCell ref="F68:I68"/>
    <mergeCell ref="A67:B67"/>
    <mergeCell ref="C67:E67"/>
    <mergeCell ref="F67:I67"/>
    <mergeCell ref="A66:B66"/>
    <mergeCell ref="C66:E66"/>
    <mergeCell ref="F66:I66"/>
    <mergeCell ref="A65:B65"/>
    <mergeCell ref="C65:E65"/>
    <mergeCell ref="F65:I65"/>
    <mergeCell ref="A64:B64"/>
    <mergeCell ref="C64:E64"/>
    <mergeCell ref="F64:I64"/>
    <mergeCell ref="A63:B63"/>
    <mergeCell ref="C63:E63"/>
    <mergeCell ref="F63:I63"/>
    <mergeCell ref="A74:B74"/>
    <mergeCell ref="C74:E74"/>
    <mergeCell ref="F74:I74"/>
    <mergeCell ref="A73:B73"/>
    <mergeCell ref="C73:E73"/>
    <mergeCell ref="F73:I73"/>
    <mergeCell ref="A72:B72"/>
    <mergeCell ref="C72:E72"/>
    <mergeCell ref="F72:I72"/>
    <mergeCell ref="A71:B71"/>
    <mergeCell ref="C71:E71"/>
    <mergeCell ref="F71:I71"/>
    <mergeCell ref="A70:B70"/>
    <mergeCell ref="C70:E70"/>
    <mergeCell ref="F70:I70"/>
    <mergeCell ref="A69:B69"/>
    <mergeCell ref="C69:E69"/>
    <mergeCell ref="F69:I69"/>
    <mergeCell ref="F81:I81"/>
    <mergeCell ref="A80:B80"/>
    <mergeCell ref="C80:E80"/>
    <mergeCell ref="F80:I80"/>
    <mergeCell ref="A79:B79"/>
    <mergeCell ref="C79:E79"/>
    <mergeCell ref="F79:I79"/>
    <mergeCell ref="A78:B78"/>
    <mergeCell ref="C78:E78"/>
    <mergeCell ref="F78:I78"/>
    <mergeCell ref="A77:B77"/>
    <mergeCell ref="C77:E77"/>
    <mergeCell ref="F77:I77"/>
    <mergeCell ref="A76:B76"/>
    <mergeCell ref="C76:E76"/>
    <mergeCell ref="F76:I76"/>
    <mergeCell ref="A75:B75"/>
    <mergeCell ref="C75:E75"/>
    <mergeCell ref="F75:I75"/>
    <mergeCell ref="R33:W33"/>
    <mergeCell ref="P42:Q42"/>
    <mergeCell ref="R42:W42"/>
    <mergeCell ref="A91:B91"/>
    <mergeCell ref="C91:E91"/>
    <mergeCell ref="F91:I91"/>
    <mergeCell ref="A90:B90"/>
    <mergeCell ref="C90:E90"/>
    <mergeCell ref="F90:I90"/>
    <mergeCell ref="A88:B88"/>
    <mergeCell ref="C88:E88"/>
    <mergeCell ref="F88:I88"/>
    <mergeCell ref="A87:B87"/>
    <mergeCell ref="C87:E87"/>
    <mergeCell ref="F87:I87"/>
    <mergeCell ref="A86:B86"/>
    <mergeCell ref="C86:E86"/>
    <mergeCell ref="F86:I86"/>
    <mergeCell ref="A85:B85"/>
    <mergeCell ref="C85:E85"/>
    <mergeCell ref="F85:I85"/>
    <mergeCell ref="A84:B84"/>
    <mergeCell ref="C84:E84"/>
    <mergeCell ref="F84:I84"/>
    <mergeCell ref="A83:B83"/>
    <mergeCell ref="C83:E83"/>
    <mergeCell ref="F83:I83"/>
    <mergeCell ref="A82:B82"/>
    <mergeCell ref="C82:E82"/>
    <mergeCell ref="F82:I82"/>
    <mergeCell ref="A81:B81"/>
    <mergeCell ref="C81:E81"/>
    <mergeCell ref="R92:W92"/>
    <mergeCell ref="A93:B93"/>
    <mergeCell ref="C93:E93"/>
    <mergeCell ref="F93:I93"/>
    <mergeCell ref="J93:K93"/>
    <mergeCell ref="N93:O93"/>
    <mergeCell ref="P93:Q93"/>
    <mergeCell ref="R93:W93"/>
    <mergeCell ref="A92:B92"/>
    <mergeCell ref="C92:E92"/>
    <mergeCell ref="F92:I92"/>
    <mergeCell ref="J92:K92"/>
    <mergeCell ref="N92:O92"/>
    <mergeCell ref="P92:Q92"/>
    <mergeCell ref="A89:B89"/>
    <mergeCell ref="C89:E89"/>
    <mergeCell ref="F89:I89"/>
    <mergeCell ref="J90:K90"/>
    <mergeCell ref="N90:O90"/>
    <mergeCell ref="P90:Q90"/>
    <mergeCell ref="R90:W90"/>
    <mergeCell ref="J91:K91"/>
    <mergeCell ref="N91:O91"/>
    <mergeCell ref="P91:Q91"/>
    <mergeCell ref="R91:W91"/>
    <mergeCell ref="R94:W94"/>
    <mergeCell ref="A96:B96"/>
    <mergeCell ref="C96:E96"/>
    <mergeCell ref="F96:I96"/>
    <mergeCell ref="A97:B97"/>
    <mergeCell ref="C97:E97"/>
    <mergeCell ref="R98:W98"/>
    <mergeCell ref="A94:B94"/>
    <mergeCell ref="C94:E94"/>
    <mergeCell ref="F94:I94"/>
    <mergeCell ref="J94:K94"/>
    <mergeCell ref="N94:O94"/>
    <mergeCell ref="A95:B95"/>
    <mergeCell ref="C95:E95"/>
    <mergeCell ref="F95:I95"/>
    <mergeCell ref="J95:K95"/>
    <mergeCell ref="P94:Q94"/>
    <mergeCell ref="N95:O95"/>
    <mergeCell ref="P95:Q95"/>
    <mergeCell ref="R99:W99"/>
    <mergeCell ref="A98:B98"/>
    <mergeCell ref="C98:E98"/>
    <mergeCell ref="R100:W100"/>
    <mergeCell ref="A100:B100"/>
    <mergeCell ref="C100:E100"/>
    <mergeCell ref="F100:I100"/>
    <mergeCell ref="J100:K100"/>
    <mergeCell ref="N100:O100"/>
    <mergeCell ref="P100:Q100"/>
    <mergeCell ref="A99:B99"/>
    <mergeCell ref="C99:E99"/>
    <mergeCell ref="F99:I99"/>
    <mergeCell ref="J99:K99"/>
    <mergeCell ref="N99:O99"/>
    <mergeCell ref="P99:Q99"/>
    <mergeCell ref="J98:K98"/>
    <mergeCell ref="N98:O98"/>
    <mergeCell ref="P98:Q98"/>
  </mergeCells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26"/>
  <sheetViews>
    <sheetView view="pageBreakPreview" zoomScale="145" zoomScaleNormal="100" zoomScaleSheetLayoutView="145" workbookViewId="0"/>
  </sheetViews>
  <sheetFormatPr baseColWidth="10" defaultColWidth="8" defaultRowHeight="12.75" x14ac:dyDescent="0.2"/>
  <cols>
    <col min="1" max="1" width="2.7109375" customWidth="1"/>
    <col min="2" max="2" width="1.28515625" customWidth="1"/>
    <col min="3" max="3" width="6.7109375" customWidth="1"/>
    <col min="4" max="4" width="1.28515625" customWidth="1"/>
    <col min="5" max="5" width="9.42578125" customWidth="1"/>
    <col min="6" max="6" width="2.7109375" customWidth="1"/>
    <col min="7" max="7" width="8.140625" customWidth="1"/>
    <col min="8" max="8" width="23" customWidth="1"/>
    <col min="9" max="9" width="8.140625" customWidth="1"/>
    <col min="10" max="10" width="9.42578125" customWidth="1"/>
    <col min="11" max="11" width="2.7109375" customWidth="1"/>
    <col min="12" max="13" width="12.140625" customWidth="1"/>
    <col min="14" max="14" width="10.85546875" customWidth="1"/>
    <col min="15" max="16" width="1.28515625" customWidth="1"/>
    <col min="17" max="17" width="10.85546875" customWidth="1"/>
    <col min="18" max="20" width="1.28515625" customWidth="1"/>
    <col min="21" max="21" width="0.140625" customWidth="1"/>
    <col min="22" max="22" width="5.28515625" customWidth="1"/>
    <col min="23" max="23" width="2.7109375" customWidth="1"/>
    <col min="24" max="24" width="1.28515625" customWidth="1"/>
    <col min="25" max="25" width="2.42578125" customWidth="1"/>
  </cols>
  <sheetData>
    <row r="1" spans="1:25" ht="13.5" customHeight="1" x14ac:dyDescent="0.2">
      <c r="C1" s="130" t="s">
        <v>4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5" ht="8.85" customHeight="1" x14ac:dyDescent="0.2">
      <c r="A2" s="128"/>
      <c r="B2" s="128"/>
      <c r="C2" s="128"/>
      <c r="D2" s="128"/>
      <c r="E2" s="128"/>
      <c r="F2" s="128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5" ht="0.75" customHeight="1" x14ac:dyDescent="0.2">
      <c r="A3" s="128"/>
      <c r="B3" s="128"/>
      <c r="C3" s="128"/>
      <c r="D3" s="128"/>
      <c r="E3" s="128"/>
      <c r="F3" s="128"/>
      <c r="G3" s="131" t="s">
        <v>5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0"/>
      <c r="U3" s="130"/>
      <c r="V3" s="130"/>
    </row>
    <row r="4" spans="1:25" ht="12.6" customHeight="1" x14ac:dyDescent="0.2">
      <c r="A4" s="128"/>
      <c r="B4" s="128"/>
      <c r="C4" s="128"/>
      <c r="D4" s="128"/>
      <c r="E4" s="128"/>
      <c r="F4" s="128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5" ht="0.75" customHeight="1" x14ac:dyDescent="0.2">
      <c r="A5" s="128"/>
      <c r="B5" s="128"/>
      <c r="C5" s="128"/>
      <c r="D5" s="128"/>
      <c r="E5" s="128"/>
      <c r="F5" s="128"/>
      <c r="G5" s="137" t="s">
        <v>605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2"/>
    </row>
    <row r="6" spans="1:25" ht="18.75" customHeight="1" x14ac:dyDescent="0.2">
      <c r="A6" s="128"/>
      <c r="B6" s="128"/>
      <c r="C6" s="128"/>
      <c r="D6" s="128"/>
      <c r="E6" s="128"/>
      <c r="F6" s="128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25" ht="2.25" customHeight="1" x14ac:dyDescent="0.2"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5" t="s">
        <v>6</v>
      </c>
      <c r="P7" s="135"/>
      <c r="Q7" s="135"/>
      <c r="R7" s="135"/>
      <c r="S7" s="135"/>
      <c r="T7" s="135"/>
      <c r="U7" s="138"/>
      <c r="V7" s="139" t="s">
        <v>606</v>
      </c>
      <c r="W7" s="139"/>
      <c r="X7" s="139"/>
      <c r="Y7" s="139"/>
    </row>
    <row r="8" spans="1:25" ht="5.0999999999999996" customHeight="1" x14ac:dyDescent="0.2">
      <c r="B8" s="133" t="s">
        <v>607</v>
      </c>
      <c r="C8" s="133"/>
      <c r="D8" s="133"/>
      <c r="E8" s="133"/>
      <c r="F8" s="133"/>
      <c r="G8" s="133"/>
      <c r="H8" s="137"/>
      <c r="I8" s="137"/>
      <c r="J8" s="137"/>
      <c r="K8" s="137"/>
      <c r="L8" s="137"/>
      <c r="M8" s="137"/>
      <c r="N8" s="137"/>
      <c r="O8" s="135"/>
      <c r="P8" s="135"/>
      <c r="Q8" s="135"/>
      <c r="R8" s="135"/>
      <c r="S8" s="135"/>
      <c r="T8" s="135"/>
      <c r="U8" s="138"/>
      <c r="V8" s="139"/>
      <c r="W8" s="139"/>
      <c r="X8" s="139"/>
      <c r="Y8" s="139"/>
    </row>
    <row r="9" spans="1:25" ht="0.75" customHeight="1" x14ac:dyDescent="0.2">
      <c r="B9" s="133"/>
      <c r="C9" s="133"/>
      <c r="D9" s="133"/>
      <c r="E9" s="133"/>
      <c r="F9" s="133"/>
      <c r="G9" s="133"/>
      <c r="H9" s="140" t="s">
        <v>754</v>
      </c>
      <c r="I9" s="140"/>
      <c r="J9" s="140"/>
      <c r="K9" s="140"/>
      <c r="L9" s="140"/>
      <c r="M9" s="140"/>
      <c r="N9" s="140"/>
      <c r="O9" s="135"/>
      <c r="P9" s="135"/>
      <c r="Q9" s="135"/>
      <c r="R9" s="135"/>
      <c r="S9" s="135"/>
      <c r="T9" s="135"/>
      <c r="U9" s="138"/>
      <c r="V9" s="139"/>
      <c r="W9" s="139"/>
      <c r="X9" s="139"/>
      <c r="Y9" s="139"/>
    </row>
    <row r="10" spans="1:25" ht="10.5" customHeight="1" x14ac:dyDescent="0.2">
      <c r="B10" s="133"/>
      <c r="C10" s="133"/>
      <c r="D10" s="133"/>
      <c r="E10" s="133"/>
      <c r="F10" s="133"/>
      <c r="G10" s="133"/>
      <c r="H10" s="140"/>
      <c r="I10" s="140"/>
      <c r="J10" s="140"/>
      <c r="K10" s="140"/>
      <c r="L10" s="140"/>
      <c r="M10" s="140"/>
      <c r="N10" s="140"/>
      <c r="O10" s="135"/>
      <c r="P10" s="135"/>
      <c r="Q10" s="135"/>
      <c r="R10" s="135"/>
      <c r="S10" s="135"/>
      <c r="T10" s="135"/>
      <c r="U10" s="138"/>
      <c r="V10" s="139"/>
      <c r="W10" s="139"/>
      <c r="X10" s="139"/>
      <c r="Y10" s="139"/>
    </row>
    <row r="11" spans="1:25" ht="2.25" customHeight="1" x14ac:dyDescent="0.2">
      <c r="B11" s="133"/>
      <c r="C11" s="133"/>
      <c r="D11" s="133"/>
      <c r="E11" s="133"/>
      <c r="F11" s="133"/>
      <c r="G11" s="133"/>
      <c r="H11" s="140"/>
      <c r="I11" s="140"/>
      <c r="J11" s="140"/>
      <c r="K11" s="140"/>
      <c r="L11" s="140"/>
      <c r="M11" s="140"/>
      <c r="N11" s="140"/>
      <c r="O11" s="135"/>
      <c r="P11" s="135"/>
      <c r="Q11" s="135"/>
      <c r="R11" s="135"/>
      <c r="S11" s="135"/>
      <c r="T11" s="135"/>
      <c r="U11" s="138"/>
      <c r="V11" s="139"/>
      <c r="W11" s="139"/>
      <c r="X11" s="139"/>
      <c r="Y11" s="139"/>
    </row>
    <row r="12" spans="1:25" ht="2.25" customHeight="1" x14ac:dyDescent="0.2">
      <c r="B12" s="133"/>
      <c r="C12" s="133"/>
      <c r="D12" s="133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35"/>
      <c r="T12" s="135"/>
      <c r="U12" s="138"/>
      <c r="V12" s="135" t="s">
        <v>755</v>
      </c>
      <c r="W12" s="135"/>
    </row>
    <row r="13" spans="1:25" ht="5.0999999999999996" customHeight="1" x14ac:dyDescent="0.2">
      <c r="B13" s="133" t="s">
        <v>7</v>
      </c>
      <c r="C13" s="133"/>
      <c r="D13" s="133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35"/>
      <c r="T13" s="135"/>
      <c r="U13" s="138"/>
      <c r="V13" s="135"/>
      <c r="W13" s="135"/>
    </row>
    <row r="14" spans="1:25" ht="2.4500000000000002" customHeight="1" x14ac:dyDescent="0.2">
      <c r="B14" s="133"/>
      <c r="C14" s="133"/>
      <c r="D14" s="133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35"/>
      <c r="T14" s="135"/>
      <c r="U14" s="138"/>
      <c r="V14" s="135"/>
      <c r="W14" s="135"/>
    </row>
    <row r="15" spans="1:25" ht="2.1" customHeight="1" x14ac:dyDescent="0.2">
      <c r="B15" s="133"/>
      <c r="C15" s="133"/>
      <c r="D15" s="133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35"/>
      <c r="T15" s="135"/>
      <c r="U15" s="135"/>
      <c r="V15" s="135"/>
      <c r="W15" s="135"/>
    </row>
    <row r="16" spans="1:25" ht="2.25" customHeight="1" x14ac:dyDescent="0.2"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35"/>
      <c r="T16" s="135"/>
      <c r="U16" s="135"/>
      <c r="V16" s="135"/>
      <c r="W16" s="135"/>
    </row>
    <row r="17" spans="1:23" ht="10.9" customHeight="1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6" t="s">
        <v>8</v>
      </c>
      <c r="K17" s="136"/>
      <c r="L17" s="136"/>
      <c r="M17" s="136" t="s">
        <v>9</v>
      </c>
      <c r="N17" s="136"/>
      <c r="O17" s="136"/>
      <c r="P17" s="136" t="s">
        <v>10</v>
      </c>
      <c r="Q17" s="136"/>
      <c r="R17" s="136"/>
      <c r="S17" s="136"/>
      <c r="T17" s="136"/>
      <c r="U17" s="136"/>
      <c r="V17" s="136"/>
      <c r="W17" s="136"/>
    </row>
    <row r="18" spans="1:23" ht="14.1" customHeight="1" x14ac:dyDescent="0.2">
      <c r="A18" s="132" t="s">
        <v>11</v>
      </c>
      <c r="B18" s="132"/>
      <c r="C18" s="132" t="s">
        <v>12</v>
      </c>
      <c r="D18" s="132"/>
      <c r="E18" s="132"/>
      <c r="F18" s="132" t="s">
        <v>13</v>
      </c>
      <c r="G18" s="132"/>
      <c r="H18" s="132"/>
      <c r="I18" s="132"/>
      <c r="J18" s="142" t="s">
        <v>14</v>
      </c>
      <c r="K18" s="142"/>
      <c r="L18" s="1" t="s">
        <v>15</v>
      </c>
      <c r="M18" s="1" t="s">
        <v>14</v>
      </c>
      <c r="N18" s="142" t="s">
        <v>15</v>
      </c>
      <c r="O18" s="142"/>
      <c r="P18" s="142" t="s">
        <v>14</v>
      </c>
      <c r="Q18" s="142"/>
      <c r="R18" s="142" t="s">
        <v>15</v>
      </c>
      <c r="S18" s="142"/>
      <c r="T18" s="142"/>
      <c r="U18" s="142"/>
      <c r="V18" s="142"/>
      <c r="W18" s="142"/>
    </row>
    <row r="19" spans="1:23" ht="3.2" customHeight="1" x14ac:dyDescent="0.2"/>
    <row r="20" spans="1:23" ht="19.149999999999999" customHeight="1" x14ac:dyDescent="0.2">
      <c r="A20" s="129" t="s">
        <v>82</v>
      </c>
      <c r="B20" s="129"/>
      <c r="C20" s="129" t="s">
        <v>87</v>
      </c>
      <c r="D20" s="129"/>
      <c r="E20" s="129"/>
      <c r="F20" s="129" t="s">
        <v>88</v>
      </c>
      <c r="G20" s="129"/>
      <c r="H20" s="129"/>
      <c r="I20" s="129"/>
      <c r="J20" s="127">
        <v>0</v>
      </c>
      <c r="K20" s="127"/>
      <c r="L20" s="4">
        <v>16810632.960000001</v>
      </c>
      <c r="M20" s="4">
        <v>33405940.359999999</v>
      </c>
      <c r="N20" s="127">
        <v>16650834.720000001</v>
      </c>
      <c r="O20" s="127"/>
      <c r="P20" s="127">
        <v>0</v>
      </c>
      <c r="Q20" s="127"/>
      <c r="R20" s="127">
        <v>55527.32</v>
      </c>
      <c r="S20" s="127"/>
      <c r="T20" s="127"/>
      <c r="U20" s="127"/>
      <c r="V20" s="127"/>
      <c r="W20" s="127"/>
    </row>
    <row r="21" spans="1:23" ht="10.9" customHeight="1" x14ac:dyDescent="0.2">
      <c r="A21" s="129" t="s">
        <v>82</v>
      </c>
      <c r="B21" s="129"/>
      <c r="C21" s="129" t="s">
        <v>89</v>
      </c>
      <c r="D21" s="129"/>
      <c r="E21" s="129"/>
      <c r="F21" s="129" t="s">
        <v>84</v>
      </c>
      <c r="G21" s="129"/>
      <c r="H21" s="129"/>
      <c r="I21" s="129"/>
      <c r="J21" s="127">
        <v>0</v>
      </c>
      <c r="K21" s="127"/>
      <c r="L21" s="4">
        <v>0</v>
      </c>
      <c r="M21" s="4">
        <v>279093.46000000002</v>
      </c>
      <c r="N21" s="127">
        <v>279093.46000000002</v>
      </c>
      <c r="O21" s="127"/>
      <c r="P21" s="127">
        <v>0</v>
      </c>
      <c r="Q21" s="127"/>
      <c r="R21" s="127">
        <v>0</v>
      </c>
      <c r="S21" s="127"/>
      <c r="T21" s="127"/>
      <c r="U21" s="127"/>
      <c r="V21" s="127"/>
      <c r="W21" s="127"/>
    </row>
    <row r="22" spans="1:23" ht="19.149999999999999" customHeight="1" x14ac:dyDescent="0.2">
      <c r="A22" s="129" t="s">
        <v>82</v>
      </c>
      <c r="B22" s="129"/>
      <c r="C22" s="129" t="s">
        <v>360</v>
      </c>
      <c r="D22" s="129"/>
      <c r="E22" s="129"/>
      <c r="F22" s="129" t="s">
        <v>232</v>
      </c>
      <c r="G22" s="129"/>
      <c r="H22" s="129"/>
      <c r="I22" s="129"/>
      <c r="J22" s="127">
        <v>0</v>
      </c>
      <c r="K22" s="127"/>
      <c r="L22" s="4">
        <v>0</v>
      </c>
      <c r="M22" s="4">
        <v>2138983.91</v>
      </c>
      <c r="N22" s="127">
        <v>2138983.91</v>
      </c>
      <c r="O22" s="127"/>
      <c r="P22" s="127">
        <v>0</v>
      </c>
      <c r="Q22" s="127"/>
      <c r="R22" s="127">
        <v>0</v>
      </c>
      <c r="S22" s="127"/>
      <c r="T22" s="127"/>
      <c r="U22" s="127"/>
      <c r="V22" s="127"/>
      <c r="W22" s="127"/>
    </row>
    <row r="23" spans="1:23" ht="10.9" customHeight="1" x14ac:dyDescent="0.2">
      <c r="A23" s="129" t="s">
        <v>82</v>
      </c>
      <c r="B23" s="129"/>
      <c r="C23" s="129" t="s">
        <v>361</v>
      </c>
      <c r="D23" s="129"/>
      <c r="E23" s="129"/>
      <c r="F23" s="129" t="s">
        <v>90</v>
      </c>
      <c r="G23" s="129"/>
      <c r="H23" s="129"/>
      <c r="I23" s="129"/>
      <c r="J23" s="127">
        <v>0</v>
      </c>
      <c r="K23" s="127"/>
      <c r="L23" s="4">
        <v>0</v>
      </c>
      <c r="M23" s="4">
        <v>7808434.5</v>
      </c>
      <c r="N23" s="127">
        <v>7808434.5</v>
      </c>
      <c r="O23" s="127"/>
      <c r="P23" s="127">
        <v>0</v>
      </c>
      <c r="Q23" s="127"/>
      <c r="R23" s="127">
        <v>0</v>
      </c>
      <c r="S23" s="127"/>
      <c r="T23" s="127"/>
      <c r="U23" s="127"/>
      <c r="V23" s="127"/>
      <c r="W23" s="127"/>
    </row>
    <row r="24" spans="1:23" ht="11.1" customHeight="1" x14ac:dyDescent="0.2">
      <c r="A24" s="129" t="s">
        <v>82</v>
      </c>
      <c r="B24" s="129"/>
      <c r="C24" s="129" t="s">
        <v>362</v>
      </c>
      <c r="D24" s="129"/>
      <c r="E24" s="129"/>
      <c r="F24" s="129" t="s">
        <v>234</v>
      </c>
      <c r="G24" s="129"/>
      <c r="H24" s="129"/>
      <c r="I24" s="129"/>
      <c r="J24" s="127">
        <v>0</v>
      </c>
      <c r="K24" s="127"/>
      <c r="L24" s="4">
        <v>0</v>
      </c>
      <c r="M24" s="4">
        <v>3677180.42</v>
      </c>
      <c r="N24" s="127">
        <v>3677180.42</v>
      </c>
      <c r="O24" s="127"/>
      <c r="P24" s="127">
        <v>0</v>
      </c>
      <c r="Q24" s="127"/>
      <c r="R24" s="127">
        <v>0</v>
      </c>
      <c r="S24" s="127"/>
      <c r="T24" s="127"/>
      <c r="U24" s="127"/>
      <c r="V24" s="127"/>
      <c r="W24" s="127"/>
    </row>
    <row r="25" spans="1:23" ht="10.9" customHeight="1" x14ac:dyDescent="0.2">
      <c r="A25" s="129" t="s">
        <v>82</v>
      </c>
      <c r="B25" s="129"/>
      <c r="C25" s="129" t="s">
        <v>363</v>
      </c>
      <c r="D25" s="129"/>
      <c r="E25" s="129"/>
      <c r="F25" s="129" t="s">
        <v>236</v>
      </c>
      <c r="G25" s="129"/>
      <c r="H25" s="129"/>
      <c r="I25" s="129"/>
      <c r="J25" s="127">
        <v>0</v>
      </c>
      <c r="K25" s="127"/>
      <c r="L25" s="4">
        <v>0</v>
      </c>
      <c r="M25" s="4">
        <v>653838.64</v>
      </c>
      <c r="N25" s="127">
        <v>653838.64</v>
      </c>
      <c r="O25" s="127"/>
      <c r="P25" s="127">
        <v>0</v>
      </c>
      <c r="Q25" s="127"/>
      <c r="R25" s="127">
        <v>0</v>
      </c>
      <c r="S25" s="127"/>
      <c r="T25" s="127"/>
      <c r="U25" s="127"/>
      <c r="V25" s="127"/>
      <c r="W25" s="127"/>
    </row>
    <row r="26" spans="1:23" ht="10.9" customHeight="1" x14ac:dyDescent="0.2">
      <c r="A26" s="129" t="s">
        <v>82</v>
      </c>
      <c r="B26" s="129"/>
      <c r="C26" s="129" t="s">
        <v>364</v>
      </c>
      <c r="D26" s="129"/>
      <c r="E26" s="129"/>
      <c r="F26" s="129" t="s">
        <v>238</v>
      </c>
      <c r="G26" s="129"/>
      <c r="H26" s="129"/>
      <c r="I26" s="129"/>
      <c r="J26" s="127">
        <v>0</v>
      </c>
      <c r="K26" s="127"/>
      <c r="L26" s="4">
        <v>0</v>
      </c>
      <c r="M26" s="4">
        <v>668396.91</v>
      </c>
      <c r="N26" s="127">
        <v>668396.91</v>
      </c>
      <c r="O26" s="127"/>
      <c r="P26" s="127">
        <v>0</v>
      </c>
      <c r="Q26" s="127"/>
      <c r="R26" s="127">
        <v>0</v>
      </c>
      <c r="S26" s="127"/>
      <c r="T26" s="127"/>
      <c r="U26" s="127"/>
      <c r="V26" s="127"/>
      <c r="W26" s="127"/>
    </row>
    <row r="27" spans="1:23" ht="10.9" customHeight="1" x14ac:dyDescent="0.2">
      <c r="A27" s="129" t="s">
        <v>82</v>
      </c>
      <c r="B27" s="129"/>
      <c r="C27" s="129" t="s">
        <v>365</v>
      </c>
      <c r="D27" s="129"/>
      <c r="E27" s="129"/>
      <c r="F27" s="129" t="s">
        <v>240</v>
      </c>
      <c r="G27" s="129"/>
      <c r="H27" s="129"/>
      <c r="I27" s="129"/>
      <c r="J27" s="127">
        <v>0</v>
      </c>
      <c r="K27" s="127"/>
      <c r="L27" s="4">
        <v>0</v>
      </c>
      <c r="M27" s="4">
        <v>1424906.87</v>
      </c>
      <c r="N27" s="127">
        <v>1424906.87</v>
      </c>
      <c r="O27" s="127"/>
      <c r="P27" s="127">
        <v>0</v>
      </c>
      <c r="Q27" s="127"/>
      <c r="R27" s="127">
        <v>0</v>
      </c>
      <c r="S27" s="127"/>
      <c r="T27" s="127"/>
      <c r="U27" s="127"/>
      <c r="V27" s="127"/>
      <c r="W27" s="127"/>
    </row>
    <row r="28" spans="1:23" ht="10.9" customHeight="1" x14ac:dyDescent="0.2">
      <c r="A28" s="129" t="s">
        <v>82</v>
      </c>
      <c r="B28" s="129"/>
      <c r="C28" s="129" t="s">
        <v>91</v>
      </c>
      <c r="D28" s="129"/>
      <c r="E28" s="129"/>
      <c r="F28" s="129" t="s">
        <v>366</v>
      </c>
      <c r="G28" s="129"/>
      <c r="H28" s="129"/>
      <c r="I28" s="129"/>
      <c r="J28" s="127">
        <v>0</v>
      </c>
      <c r="K28" s="127"/>
      <c r="L28" s="4">
        <v>148258.23999999999</v>
      </c>
      <c r="M28" s="4">
        <v>92730.92</v>
      </c>
      <c r="N28" s="127">
        <v>0</v>
      </c>
      <c r="O28" s="127"/>
      <c r="P28" s="127">
        <v>0</v>
      </c>
      <c r="Q28" s="127"/>
      <c r="R28" s="127">
        <v>55527.32</v>
      </c>
      <c r="S28" s="127"/>
      <c r="T28" s="127"/>
      <c r="U28" s="127"/>
      <c r="V28" s="127"/>
      <c r="W28" s="127"/>
    </row>
    <row r="29" spans="1:23" ht="10.9" customHeight="1" x14ac:dyDescent="0.2">
      <c r="A29" s="129" t="s">
        <v>82</v>
      </c>
      <c r="B29" s="129"/>
      <c r="C29" s="129" t="s">
        <v>92</v>
      </c>
      <c r="D29" s="129"/>
      <c r="E29" s="129"/>
      <c r="F29" s="129" t="s">
        <v>367</v>
      </c>
      <c r="G29" s="129"/>
      <c r="H29" s="129"/>
      <c r="I29" s="129"/>
      <c r="J29" s="127">
        <v>0</v>
      </c>
      <c r="K29" s="127"/>
      <c r="L29" s="4">
        <v>31600.75</v>
      </c>
      <c r="M29" s="4">
        <v>0</v>
      </c>
      <c r="N29" s="127">
        <v>0</v>
      </c>
      <c r="O29" s="127"/>
      <c r="P29" s="127">
        <v>0</v>
      </c>
      <c r="Q29" s="127"/>
      <c r="R29" s="127">
        <v>31600.75</v>
      </c>
      <c r="S29" s="127"/>
      <c r="T29" s="127"/>
      <c r="U29" s="127"/>
      <c r="V29" s="127"/>
      <c r="W29" s="127"/>
    </row>
    <row r="30" spans="1:23" ht="10.9" customHeight="1" x14ac:dyDescent="0.2">
      <c r="A30" s="129" t="s">
        <v>82</v>
      </c>
      <c r="B30" s="129"/>
      <c r="C30" s="129" t="s">
        <v>93</v>
      </c>
      <c r="D30" s="129"/>
      <c r="E30" s="129"/>
      <c r="F30" s="129" t="s">
        <v>368</v>
      </c>
      <c r="G30" s="129"/>
      <c r="H30" s="129"/>
      <c r="I30" s="129"/>
      <c r="J30" s="127">
        <v>0</v>
      </c>
      <c r="K30" s="127"/>
      <c r="L30" s="4">
        <v>92730.92</v>
      </c>
      <c r="M30" s="4">
        <v>92730.92</v>
      </c>
      <c r="N30" s="127">
        <v>0</v>
      </c>
      <c r="O30" s="127"/>
      <c r="P30" s="127">
        <v>0</v>
      </c>
      <c r="Q30" s="127"/>
      <c r="R30" s="127">
        <v>0</v>
      </c>
      <c r="S30" s="127"/>
      <c r="T30" s="127"/>
      <c r="U30" s="127"/>
      <c r="V30" s="127"/>
      <c r="W30" s="127"/>
    </row>
    <row r="31" spans="1:23" ht="10.9" customHeight="1" x14ac:dyDescent="0.2">
      <c r="A31" s="129" t="s">
        <v>82</v>
      </c>
      <c r="B31" s="129"/>
      <c r="C31" s="129" t="s">
        <v>94</v>
      </c>
      <c r="D31" s="129"/>
      <c r="E31" s="129"/>
      <c r="F31" s="129" t="s">
        <v>369</v>
      </c>
      <c r="G31" s="129"/>
      <c r="H31" s="129"/>
      <c r="I31" s="129"/>
      <c r="J31" s="127">
        <v>0</v>
      </c>
      <c r="K31" s="127"/>
      <c r="L31" s="4">
        <v>23926.57</v>
      </c>
      <c r="M31" s="4">
        <v>0</v>
      </c>
      <c r="N31" s="127">
        <v>0</v>
      </c>
      <c r="O31" s="127"/>
      <c r="P31" s="127">
        <v>0</v>
      </c>
      <c r="Q31" s="127"/>
      <c r="R31" s="127">
        <v>23926.57</v>
      </c>
      <c r="S31" s="127"/>
      <c r="T31" s="127"/>
      <c r="U31" s="127"/>
      <c r="V31" s="127"/>
      <c r="W31" s="127"/>
    </row>
    <row r="32" spans="1:23" ht="10.9" customHeight="1" x14ac:dyDescent="0.2">
      <c r="A32" s="129" t="s">
        <v>82</v>
      </c>
      <c r="B32" s="129"/>
      <c r="C32" s="129" t="s">
        <v>370</v>
      </c>
      <c r="D32" s="129"/>
      <c r="E32" s="129"/>
      <c r="F32" s="129" t="s">
        <v>371</v>
      </c>
      <c r="G32" s="129"/>
      <c r="H32" s="129"/>
      <c r="I32" s="129"/>
      <c r="J32" s="127">
        <v>0</v>
      </c>
      <c r="K32" s="127"/>
      <c r="L32" s="4">
        <v>16662374.720000001</v>
      </c>
      <c r="M32" s="4">
        <v>16662374.720000001</v>
      </c>
      <c r="N32" s="127">
        <v>0</v>
      </c>
      <c r="O32" s="127"/>
      <c r="P32" s="127">
        <v>0</v>
      </c>
      <c r="Q32" s="127"/>
      <c r="R32" s="127">
        <v>0</v>
      </c>
      <c r="S32" s="127"/>
      <c r="T32" s="127"/>
      <c r="U32" s="127"/>
      <c r="V32" s="127"/>
      <c r="W32" s="127"/>
    </row>
    <row r="33" spans="1:23" ht="10.9" customHeight="1" x14ac:dyDescent="0.2">
      <c r="A33" s="129" t="s">
        <v>82</v>
      </c>
      <c r="B33" s="129"/>
      <c r="C33" s="129" t="s">
        <v>372</v>
      </c>
      <c r="D33" s="129"/>
      <c r="E33" s="129"/>
      <c r="F33" s="129" t="s">
        <v>373</v>
      </c>
      <c r="G33" s="129"/>
      <c r="H33" s="129"/>
      <c r="I33" s="129"/>
      <c r="J33" s="127">
        <v>0</v>
      </c>
      <c r="K33" s="127"/>
      <c r="L33" s="4">
        <v>2110998</v>
      </c>
      <c r="M33" s="4">
        <v>2110998</v>
      </c>
      <c r="N33" s="127">
        <v>0</v>
      </c>
      <c r="O33" s="127"/>
      <c r="P33" s="127">
        <v>0</v>
      </c>
      <c r="Q33" s="127"/>
      <c r="R33" s="127">
        <v>0</v>
      </c>
      <c r="S33" s="127"/>
      <c r="T33" s="127"/>
      <c r="U33" s="127"/>
      <c r="V33" s="127"/>
      <c r="W33" s="127"/>
    </row>
    <row r="34" spans="1:23" ht="10.9" customHeight="1" x14ac:dyDescent="0.2">
      <c r="A34" s="129" t="s">
        <v>82</v>
      </c>
      <c r="B34" s="129"/>
      <c r="C34" s="129" t="s">
        <v>374</v>
      </c>
      <c r="D34" s="129"/>
      <c r="E34" s="129"/>
      <c r="F34" s="129" t="s">
        <v>375</v>
      </c>
      <c r="G34" s="129"/>
      <c r="H34" s="129"/>
      <c r="I34" s="129"/>
      <c r="J34" s="127">
        <v>0</v>
      </c>
      <c r="K34" s="127"/>
      <c r="L34" s="4">
        <v>4173136.5</v>
      </c>
      <c r="M34" s="4">
        <v>4173136.5</v>
      </c>
      <c r="N34" s="127">
        <v>0</v>
      </c>
      <c r="O34" s="127"/>
      <c r="P34" s="127">
        <v>0</v>
      </c>
      <c r="Q34" s="127"/>
      <c r="R34" s="127">
        <v>0</v>
      </c>
      <c r="S34" s="127"/>
      <c r="T34" s="127"/>
      <c r="U34" s="127"/>
      <c r="V34" s="127"/>
      <c r="W34" s="127"/>
    </row>
    <row r="35" spans="1:23" ht="10.9" customHeight="1" x14ac:dyDescent="0.2">
      <c r="A35" s="129" t="s">
        <v>82</v>
      </c>
      <c r="B35" s="129"/>
      <c r="C35" s="129" t="s">
        <v>376</v>
      </c>
      <c r="D35" s="129"/>
      <c r="E35" s="129"/>
      <c r="F35" s="129" t="s">
        <v>377</v>
      </c>
      <c r="G35" s="129"/>
      <c r="H35" s="129"/>
      <c r="I35" s="129"/>
      <c r="J35" s="127">
        <v>0</v>
      </c>
      <c r="K35" s="127"/>
      <c r="L35" s="4">
        <v>10378240.220000001</v>
      </c>
      <c r="M35" s="4">
        <v>10378240.220000001</v>
      </c>
      <c r="N35" s="127">
        <v>0</v>
      </c>
      <c r="O35" s="127"/>
      <c r="P35" s="127">
        <v>0</v>
      </c>
      <c r="Q35" s="127"/>
      <c r="R35" s="127">
        <v>0</v>
      </c>
      <c r="S35" s="127"/>
      <c r="T35" s="127"/>
      <c r="U35" s="127"/>
      <c r="V35" s="127"/>
      <c r="W35" s="127"/>
    </row>
    <row r="36" spans="1:23" ht="19.149999999999999" customHeight="1" x14ac:dyDescent="0.2">
      <c r="A36" s="129" t="s">
        <v>82</v>
      </c>
      <c r="B36" s="129"/>
      <c r="C36" s="129" t="s">
        <v>689</v>
      </c>
      <c r="D36" s="129"/>
      <c r="E36" s="129"/>
      <c r="F36" s="129" t="s">
        <v>690</v>
      </c>
      <c r="G36" s="129"/>
      <c r="H36" s="129"/>
      <c r="I36" s="129"/>
      <c r="J36" s="127">
        <v>0</v>
      </c>
      <c r="K36" s="127"/>
      <c r="L36" s="4">
        <v>0</v>
      </c>
      <c r="M36" s="4">
        <v>0.01</v>
      </c>
      <c r="N36" s="127">
        <v>0.01</v>
      </c>
      <c r="O36" s="127"/>
      <c r="P36" s="127">
        <v>0</v>
      </c>
      <c r="Q36" s="127"/>
      <c r="R36" s="127">
        <v>0</v>
      </c>
      <c r="S36" s="127"/>
      <c r="T36" s="127"/>
      <c r="U36" s="127"/>
      <c r="V36" s="127"/>
      <c r="W36" s="127"/>
    </row>
    <row r="37" spans="1:23" ht="19.149999999999999" customHeight="1" x14ac:dyDescent="0.2">
      <c r="A37" s="129" t="s">
        <v>82</v>
      </c>
      <c r="B37" s="129"/>
      <c r="C37" s="129" t="s">
        <v>95</v>
      </c>
      <c r="D37" s="129"/>
      <c r="E37" s="129"/>
      <c r="F37" s="129" t="s">
        <v>96</v>
      </c>
      <c r="G37" s="129"/>
      <c r="H37" s="129"/>
      <c r="I37" s="129"/>
      <c r="J37" s="127">
        <v>0</v>
      </c>
      <c r="K37" s="127"/>
      <c r="L37" s="4">
        <v>0.24</v>
      </c>
      <c r="M37" s="4">
        <v>9994124.4000000004</v>
      </c>
      <c r="N37" s="127">
        <v>9994124.4000000004</v>
      </c>
      <c r="O37" s="127"/>
      <c r="P37" s="127">
        <v>0</v>
      </c>
      <c r="Q37" s="127"/>
      <c r="R37" s="127">
        <v>0.24</v>
      </c>
      <c r="S37" s="127"/>
      <c r="T37" s="127"/>
      <c r="U37" s="127"/>
      <c r="V37" s="127"/>
      <c r="W37" s="127"/>
    </row>
    <row r="38" spans="1:23" ht="19.149999999999999" customHeight="1" x14ac:dyDescent="0.2">
      <c r="A38" s="129" t="s">
        <v>82</v>
      </c>
      <c r="B38" s="129"/>
      <c r="C38" s="129" t="s">
        <v>691</v>
      </c>
      <c r="D38" s="129"/>
      <c r="E38" s="129"/>
      <c r="F38" s="129" t="s">
        <v>692</v>
      </c>
      <c r="G38" s="129"/>
      <c r="H38" s="129"/>
      <c r="I38" s="129"/>
      <c r="J38" s="127">
        <v>0</v>
      </c>
      <c r="K38" s="127"/>
      <c r="L38" s="4">
        <v>0</v>
      </c>
      <c r="M38" s="4">
        <v>535652.69999999995</v>
      </c>
      <c r="N38" s="127">
        <v>535652.69999999995</v>
      </c>
      <c r="O38" s="127"/>
      <c r="P38" s="127">
        <v>0</v>
      </c>
      <c r="Q38" s="127"/>
      <c r="R38" s="127">
        <v>0</v>
      </c>
      <c r="S38" s="127"/>
      <c r="T38" s="127"/>
      <c r="U38" s="127"/>
      <c r="V38" s="127"/>
      <c r="W38" s="127"/>
    </row>
    <row r="39" spans="1:23" ht="10.9" customHeight="1" x14ac:dyDescent="0.2">
      <c r="A39" s="129" t="s">
        <v>82</v>
      </c>
      <c r="B39" s="129"/>
      <c r="C39" s="129" t="s">
        <v>194</v>
      </c>
      <c r="D39" s="129"/>
      <c r="E39" s="129"/>
      <c r="F39" s="129" t="s">
        <v>195</v>
      </c>
      <c r="G39" s="129"/>
      <c r="H39" s="129"/>
      <c r="I39" s="129"/>
      <c r="J39" s="127">
        <v>0</v>
      </c>
      <c r="K39" s="127"/>
      <c r="L39" s="4">
        <v>0</v>
      </c>
      <c r="M39" s="4">
        <v>327629.61</v>
      </c>
      <c r="N39" s="127">
        <v>327629.61</v>
      </c>
      <c r="O39" s="127"/>
      <c r="P39" s="127">
        <v>0</v>
      </c>
      <c r="Q39" s="127"/>
      <c r="R39" s="127">
        <v>0</v>
      </c>
      <c r="S39" s="127"/>
      <c r="T39" s="127"/>
      <c r="U39" s="127"/>
      <c r="V39" s="127"/>
      <c r="W39" s="127"/>
    </row>
    <row r="40" spans="1:23" ht="10.9" customHeight="1" x14ac:dyDescent="0.2">
      <c r="A40" s="129" t="s">
        <v>82</v>
      </c>
      <c r="B40" s="129"/>
      <c r="C40" s="129" t="s">
        <v>97</v>
      </c>
      <c r="D40" s="129"/>
      <c r="E40" s="129"/>
      <c r="F40" s="129" t="s">
        <v>98</v>
      </c>
      <c r="G40" s="129"/>
      <c r="H40" s="129"/>
      <c r="I40" s="129"/>
      <c r="J40" s="127">
        <v>0</v>
      </c>
      <c r="K40" s="127"/>
      <c r="L40" s="4">
        <v>0</v>
      </c>
      <c r="M40" s="4">
        <v>2380176.77</v>
      </c>
      <c r="N40" s="127">
        <v>2380176.77</v>
      </c>
      <c r="O40" s="127"/>
      <c r="P40" s="127">
        <v>0</v>
      </c>
      <c r="Q40" s="127"/>
      <c r="R40" s="127">
        <v>0</v>
      </c>
      <c r="S40" s="127"/>
      <c r="T40" s="127"/>
      <c r="U40" s="127"/>
      <c r="V40" s="127"/>
      <c r="W40" s="127"/>
    </row>
    <row r="41" spans="1:23" ht="10.9" customHeight="1" x14ac:dyDescent="0.2">
      <c r="A41" s="129" t="s">
        <v>82</v>
      </c>
      <c r="B41" s="129"/>
      <c r="C41" s="129" t="s">
        <v>99</v>
      </c>
      <c r="D41" s="129"/>
      <c r="E41" s="129"/>
      <c r="F41" s="129" t="s">
        <v>100</v>
      </c>
      <c r="G41" s="129"/>
      <c r="H41" s="129"/>
      <c r="I41" s="129"/>
      <c r="J41" s="127">
        <v>0</v>
      </c>
      <c r="K41" s="127"/>
      <c r="L41" s="4">
        <v>0</v>
      </c>
      <c r="M41" s="4">
        <v>588170.85</v>
      </c>
      <c r="N41" s="127">
        <v>588170.85</v>
      </c>
      <c r="O41" s="127"/>
      <c r="P41" s="127">
        <v>0</v>
      </c>
      <c r="Q41" s="127"/>
      <c r="R41" s="127">
        <v>0</v>
      </c>
      <c r="S41" s="127"/>
      <c r="T41" s="127"/>
      <c r="U41" s="127"/>
      <c r="V41" s="127"/>
      <c r="W41" s="127"/>
    </row>
    <row r="42" spans="1:23" ht="10.9" customHeight="1" x14ac:dyDescent="0.2">
      <c r="A42" s="129" t="s">
        <v>82</v>
      </c>
      <c r="B42" s="129"/>
      <c r="C42" s="129" t="s">
        <v>101</v>
      </c>
      <c r="D42" s="129"/>
      <c r="E42" s="129"/>
      <c r="F42" s="129" t="s">
        <v>102</v>
      </c>
      <c r="G42" s="129"/>
      <c r="H42" s="129"/>
      <c r="I42" s="129"/>
      <c r="J42" s="127">
        <v>0</v>
      </c>
      <c r="K42" s="127"/>
      <c r="L42" s="4">
        <v>0.24</v>
      </c>
      <c r="M42" s="4">
        <v>2892287.94</v>
      </c>
      <c r="N42" s="127">
        <v>2892287.94</v>
      </c>
      <c r="O42" s="127"/>
      <c r="P42" s="127">
        <v>0</v>
      </c>
      <c r="Q42" s="127"/>
      <c r="R42" s="127">
        <v>0.24</v>
      </c>
      <c r="S42" s="127"/>
      <c r="T42" s="127"/>
      <c r="U42" s="127"/>
      <c r="V42" s="127"/>
      <c r="W42" s="127"/>
    </row>
    <row r="43" spans="1:23" ht="10.9" customHeight="1" x14ac:dyDescent="0.2">
      <c r="A43" s="129" t="s">
        <v>82</v>
      </c>
      <c r="B43" s="129"/>
      <c r="C43" s="129" t="s">
        <v>103</v>
      </c>
      <c r="D43" s="129"/>
      <c r="E43" s="129"/>
      <c r="F43" s="129" t="s">
        <v>104</v>
      </c>
      <c r="G43" s="129"/>
      <c r="H43" s="129"/>
      <c r="I43" s="129"/>
      <c r="J43" s="127">
        <v>0</v>
      </c>
      <c r="K43" s="127"/>
      <c r="L43" s="4">
        <v>0</v>
      </c>
      <c r="M43" s="4">
        <v>588319.65</v>
      </c>
      <c r="N43" s="127">
        <v>588319.65</v>
      </c>
      <c r="O43" s="127"/>
      <c r="P43" s="127">
        <v>0</v>
      </c>
      <c r="Q43" s="127"/>
      <c r="R43" s="127">
        <v>0</v>
      </c>
      <c r="S43" s="127"/>
      <c r="T43" s="127"/>
      <c r="U43" s="127"/>
      <c r="V43" s="127"/>
      <c r="W43" s="127"/>
    </row>
    <row r="44" spans="1:23" ht="10.9" customHeight="1" x14ac:dyDescent="0.2">
      <c r="A44" s="129" t="s">
        <v>82</v>
      </c>
      <c r="B44" s="129"/>
      <c r="C44" s="129" t="s">
        <v>105</v>
      </c>
      <c r="D44" s="129"/>
      <c r="E44" s="129"/>
      <c r="F44" s="129" t="s">
        <v>106</v>
      </c>
      <c r="G44" s="129"/>
      <c r="H44" s="129"/>
      <c r="I44" s="129"/>
      <c r="J44" s="127">
        <v>0</v>
      </c>
      <c r="K44" s="127"/>
      <c r="L44" s="4">
        <v>0</v>
      </c>
      <c r="M44" s="4">
        <v>2681886.88</v>
      </c>
      <c r="N44" s="127">
        <v>2681886.88</v>
      </c>
      <c r="O44" s="127"/>
      <c r="P44" s="127">
        <v>0</v>
      </c>
      <c r="Q44" s="127"/>
      <c r="R44" s="127">
        <v>0</v>
      </c>
      <c r="S44" s="127"/>
      <c r="T44" s="127"/>
      <c r="U44" s="127"/>
      <c r="V44" s="127"/>
      <c r="W44" s="127"/>
    </row>
    <row r="45" spans="1:23" ht="19.149999999999999" customHeight="1" x14ac:dyDescent="0.2">
      <c r="A45" s="129" t="s">
        <v>82</v>
      </c>
      <c r="B45" s="129"/>
      <c r="C45" s="129" t="s">
        <v>107</v>
      </c>
      <c r="D45" s="129"/>
      <c r="E45" s="129"/>
      <c r="F45" s="129" t="s">
        <v>108</v>
      </c>
      <c r="G45" s="129"/>
      <c r="H45" s="129"/>
      <c r="I45" s="129"/>
      <c r="J45" s="127">
        <v>0</v>
      </c>
      <c r="K45" s="127"/>
      <c r="L45" s="4">
        <v>2040547.42</v>
      </c>
      <c r="M45" s="4">
        <v>3151233.73</v>
      </c>
      <c r="N45" s="127">
        <v>2242043.4500000002</v>
      </c>
      <c r="O45" s="127"/>
      <c r="P45" s="127">
        <v>0</v>
      </c>
      <c r="Q45" s="127"/>
      <c r="R45" s="127">
        <v>1131357.1399999999</v>
      </c>
      <c r="S45" s="127"/>
      <c r="T45" s="127"/>
      <c r="U45" s="127"/>
      <c r="V45" s="127"/>
      <c r="W45" s="127"/>
    </row>
    <row r="46" spans="1:23" ht="19.149999999999999" customHeight="1" x14ac:dyDescent="0.2">
      <c r="A46" s="129" t="s">
        <v>82</v>
      </c>
      <c r="B46" s="129"/>
      <c r="C46" s="129" t="s">
        <v>109</v>
      </c>
      <c r="D46" s="129"/>
      <c r="E46" s="129"/>
      <c r="F46" s="129" t="s">
        <v>110</v>
      </c>
      <c r="G46" s="129"/>
      <c r="H46" s="129"/>
      <c r="I46" s="129"/>
      <c r="J46" s="127">
        <v>0</v>
      </c>
      <c r="K46" s="127"/>
      <c r="L46" s="4">
        <v>805263.61</v>
      </c>
      <c r="M46" s="4">
        <v>0</v>
      </c>
      <c r="N46" s="127">
        <v>0</v>
      </c>
      <c r="O46" s="127"/>
      <c r="P46" s="127">
        <v>0</v>
      </c>
      <c r="Q46" s="127"/>
      <c r="R46" s="127">
        <v>805263.61</v>
      </c>
      <c r="S46" s="127"/>
      <c r="T46" s="127"/>
      <c r="U46" s="127"/>
      <c r="V46" s="127"/>
      <c r="W46" s="127"/>
    </row>
    <row r="47" spans="1:23" ht="10.9" customHeight="1" x14ac:dyDescent="0.2">
      <c r="A47" s="129" t="s">
        <v>82</v>
      </c>
      <c r="B47" s="129"/>
      <c r="C47" s="129" t="s">
        <v>111</v>
      </c>
      <c r="D47" s="129"/>
      <c r="E47" s="129"/>
      <c r="F47" s="129" t="s">
        <v>112</v>
      </c>
      <c r="G47" s="129"/>
      <c r="H47" s="129"/>
      <c r="I47" s="129"/>
      <c r="J47" s="127">
        <v>0</v>
      </c>
      <c r="K47" s="127"/>
      <c r="L47" s="4">
        <v>6806.29</v>
      </c>
      <c r="M47" s="4">
        <v>556.34</v>
      </c>
      <c r="N47" s="127">
        <v>556.34</v>
      </c>
      <c r="O47" s="127"/>
      <c r="P47" s="127">
        <v>0</v>
      </c>
      <c r="Q47" s="127"/>
      <c r="R47" s="127">
        <v>6806.29</v>
      </c>
      <c r="S47" s="127"/>
      <c r="T47" s="127"/>
      <c r="U47" s="127"/>
      <c r="V47" s="127"/>
      <c r="W47" s="127"/>
    </row>
    <row r="48" spans="1:23" ht="10.9" customHeight="1" x14ac:dyDescent="0.2">
      <c r="A48" s="129" t="s">
        <v>82</v>
      </c>
      <c r="B48" s="129"/>
      <c r="C48" s="129" t="s">
        <v>113</v>
      </c>
      <c r="D48" s="129"/>
      <c r="E48" s="129"/>
      <c r="F48" s="129" t="s">
        <v>114</v>
      </c>
      <c r="G48" s="129"/>
      <c r="H48" s="129"/>
      <c r="I48" s="129"/>
      <c r="J48" s="127">
        <v>0</v>
      </c>
      <c r="K48" s="127"/>
      <c r="L48" s="4">
        <v>91583.360000000001</v>
      </c>
      <c r="M48" s="4">
        <v>1112.6400000000001</v>
      </c>
      <c r="N48" s="127">
        <v>1112.6400000000001</v>
      </c>
      <c r="O48" s="127"/>
      <c r="P48" s="127">
        <v>0</v>
      </c>
      <c r="Q48" s="127"/>
      <c r="R48" s="127">
        <v>91583.360000000001</v>
      </c>
      <c r="S48" s="127"/>
      <c r="T48" s="127"/>
      <c r="U48" s="127"/>
      <c r="V48" s="127"/>
      <c r="W48" s="127"/>
    </row>
    <row r="49" spans="1:23" ht="10.9" customHeight="1" x14ac:dyDescent="0.2">
      <c r="A49" s="129" t="s">
        <v>82</v>
      </c>
      <c r="B49" s="129"/>
      <c r="C49" s="129" t="s">
        <v>115</v>
      </c>
      <c r="D49" s="129"/>
      <c r="E49" s="129"/>
      <c r="F49" s="129" t="s">
        <v>116</v>
      </c>
      <c r="G49" s="129"/>
      <c r="H49" s="129"/>
      <c r="I49" s="129"/>
      <c r="J49" s="127">
        <v>0</v>
      </c>
      <c r="K49" s="127"/>
      <c r="L49" s="4">
        <v>119.29</v>
      </c>
      <c r="M49" s="4">
        <v>0</v>
      </c>
      <c r="N49" s="127">
        <v>0</v>
      </c>
      <c r="O49" s="127"/>
      <c r="P49" s="127">
        <v>0</v>
      </c>
      <c r="Q49" s="127"/>
      <c r="R49" s="127">
        <v>119.29</v>
      </c>
      <c r="S49" s="127"/>
      <c r="T49" s="127"/>
      <c r="U49" s="127"/>
      <c r="V49" s="127"/>
      <c r="W49" s="127"/>
    </row>
    <row r="50" spans="1:23" ht="10.9" customHeight="1" x14ac:dyDescent="0.2">
      <c r="A50" s="129" t="s">
        <v>82</v>
      </c>
      <c r="B50" s="129"/>
      <c r="C50" s="129" t="s">
        <v>117</v>
      </c>
      <c r="D50" s="129"/>
      <c r="E50" s="129"/>
      <c r="F50" s="129" t="s">
        <v>118</v>
      </c>
      <c r="G50" s="129"/>
      <c r="H50" s="129"/>
      <c r="I50" s="129"/>
      <c r="J50" s="127">
        <v>0</v>
      </c>
      <c r="K50" s="127"/>
      <c r="L50" s="4">
        <v>119.29</v>
      </c>
      <c r="M50" s="4">
        <v>0</v>
      </c>
      <c r="N50" s="127">
        <v>0</v>
      </c>
      <c r="O50" s="127"/>
      <c r="P50" s="127">
        <v>0</v>
      </c>
      <c r="Q50" s="127"/>
      <c r="R50" s="127">
        <v>119.29</v>
      </c>
      <c r="S50" s="127"/>
      <c r="T50" s="127"/>
      <c r="U50" s="127"/>
      <c r="V50" s="127"/>
      <c r="W50" s="127"/>
    </row>
    <row r="51" spans="1:23" ht="10.9" customHeight="1" x14ac:dyDescent="0.2">
      <c r="A51" s="129" t="s">
        <v>82</v>
      </c>
      <c r="B51" s="129"/>
      <c r="C51" s="129" t="s">
        <v>119</v>
      </c>
      <c r="D51" s="129"/>
      <c r="E51" s="129"/>
      <c r="F51" s="129" t="s">
        <v>120</v>
      </c>
      <c r="G51" s="129"/>
      <c r="H51" s="129"/>
      <c r="I51" s="129"/>
      <c r="J51" s="127">
        <v>0</v>
      </c>
      <c r="K51" s="127"/>
      <c r="L51" s="4">
        <v>119.29</v>
      </c>
      <c r="M51" s="4">
        <v>0</v>
      </c>
      <c r="N51" s="127">
        <v>0</v>
      </c>
      <c r="O51" s="127"/>
      <c r="P51" s="127">
        <v>0</v>
      </c>
      <c r="Q51" s="127"/>
      <c r="R51" s="127">
        <v>119.29</v>
      </c>
      <c r="S51" s="127"/>
      <c r="T51" s="127"/>
      <c r="U51" s="127"/>
      <c r="V51" s="127"/>
      <c r="W51" s="127"/>
    </row>
    <row r="52" spans="1:23" ht="19.149999999999999" customHeight="1" x14ac:dyDescent="0.2">
      <c r="A52" s="129" t="s">
        <v>82</v>
      </c>
      <c r="B52" s="129"/>
      <c r="C52" s="129" t="s">
        <v>121</v>
      </c>
      <c r="D52" s="129"/>
      <c r="E52" s="129"/>
      <c r="F52" s="129" t="s">
        <v>122</v>
      </c>
      <c r="G52" s="129"/>
      <c r="H52" s="129"/>
      <c r="I52" s="129"/>
      <c r="J52" s="127">
        <v>0</v>
      </c>
      <c r="K52" s="127"/>
      <c r="L52" s="4">
        <v>8553.1</v>
      </c>
      <c r="M52" s="4">
        <v>35850.5</v>
      </c>
      <c r="N52" s="127">
        <v>27297.4</v>
      </c>
      <c r="O52" s="127"/>
      <c r="P52" s="127">
        <v>0</v>
      </c>
      <c r="Q52" s="127"/>
      <c r="R52" s="127">
        <v>0</v>
      </c>
      <c r="S52" s="127"/>
      <c r="T52" s="127"/>
      <c r="U52" s="127"/>
      <c r="V52" s="127"/>
      <c r="W52" s="127"/>
    </row>
    <row r="53" spans="1:23" ht="10.9" customHeight="1" x14ac:dyDescent="0.2">
      <c r="A53" s="129" t="s">
        <v>82</v>
      </c>
      <c r="B53" s="129"/>
      <c r="C53" s="129" t="s">
        <v>196</v>
      </c>
      <c r="D53" s="129"/>
      <c r="E53" s="129"/>
      <c r="F53" s="129" t="s">
        <v>197</v>
      </c>
      <c r="G53" s="129"/>
      <c r="H53" s="129"/>
      <c r="I53" s="129"/>
      <c r="J53" s="127">
        <v>0</v>
      </c>
      <c r="K53" s="127"/>
      <c r="L53" s="4">
        <v>8553.1</v>
      </c>
      <c r="M53" s="4">
        <v>35850.5</v>
      </c>
      <c r="N53" s="127">
        <v>27297.4</v>
      </c>
      <c r="O53" s="127"/>
      <c r="P53" s="127">
        <v>0</v>
      </c>
      <c r="Q53" s="127"/>
      <c r="R53" s="127">
        <v>0</v>
      </c>
      <c r="S53" s="127"/>
      <c r="T53" s="127"/>
      <c r="U53" s="127"/>
      <c r="V53" s="127"/>
      <c r="W53" s="127"/>
    </row>
    <row r="54" spans="1:23" ht="10.9" customHeight="1" x14ac:dyDescent="0.2">
      <c r="A54" s="129" t="s">
        <v>82</v>
      </c>
      <c r="B54" s="129"/>
      <c r="C54" s="129" t="s">
        <v>198</v>
      </c>
      <c r="D54" s="129"/>
      <c r="E54" s="129"/>
      <c r="F54" s="129" t="s">
        <v>114</v>
      </c>
      <c r="G54" s="129"/>
      <c r="H54" s="129"/>
      <c r="I54" s="129"/>
      <c r="J54" s="127">
        <v>0</v>
      </c>
      <c r="K54" s="127"/>
      <c r="L54" s="4">
        <v>5702.06</v>
      </c>
      <c r="M54" s="4">
        <v>23900.33</v>
      </c>
      <c r="N54" s="127">
        <v>18198.27</v>
      </c>
      <c r="O54" s="127"/>
      <c r="P54" s="127">
        <v>0</v>
      </c>
      <c r="Q54" s="127"/>
      <c r="R54" s="127">
        <v>0</v>
      </c>
      <c r="S54" s="127"/>
      <c r="T54" s="127"/>
      <c r="U54" s="127"/>
      <c r="V54" s="127"/>
      <c r="W54" s="127"/>
    </row>
    <row r="55" spans="1:23" ht="10.9" customHeight="1" x14ac:dyDescent="0.2">
      <c r="A55" s="129" t="s">
        <v>82</v>
      </c>
      <c r="B55" s="129"/>
      <c r="C55" s="129" t="s">
        <v>199</v>
      </c>
      <c r="D55" s="129"/>
      <c r="E55" s="129"/>
      <c r="F55" s="129" t="s">
        <v>112</v>
      </c>
      <c r="G55" s="129"/>
      <c r="H55" s="129"/>
      <c r="I55" s="129"/>
      <c r="J55" s="127">
        <v>0</v>
      </c>
      <c r="K55" s="127"/>
      <c r="L55" s="4">
        <v>2851.04</v>
      </c>
      <c r="M55" s="4">
        <v>11950.17</v>
      </c>
      <c r="N55" s="127">
        <v>9099.1299999999992</v>
      </c>
      <c r="O55" s="127"/>
      <c r="P55" s="127">
        <v>0</v>
      </c>
      <c r="Q55" s="127"/>
      <c r="R55" s="127">
        <v>0</v>
      </c>
      <c r="S55" s="127"/>
      <c r="T55" s="127"/>
      <c r="U55" s="127"/>
      <c r="V55" s="127"/>
      <c r="W55" s="127"/>
    </row>
    <row r="56" spans="1:23" ht="19.149999999999999" customHeight="1" x14ac:dyDescent="0.2">
      <c r="A56" s="129" t="s">
        <v>82</v>
      </c>
      <c r="B56" s="129"/>
      <c r="C56" s="129" t="s">
        <v>123</v>
      </c>
      <c r="D56" s="129"/>
      <c r="E56" s="129"/>
      <c r="F56" s="129" t="s">
        <v>124</v>
      </c>
      <c r="G56" s="129"/>
      <c r="H56" s="129"/>
      <c r="I56" s="129"/>
      <c r="J56" s="127">
        <v>0</v>
      </c>
      <c r="K56" s="127"/>
      <c r="L56" s="4">
        <v>1128221.77</v>
      </c>
      <c r="M56" s="4">
        <v>1355367.49</v>
      </c>
      <c r="N56" s="127">
        <v>227145.72</v>
      </c>
      <c r="O56" s="127"/>
      <c r="P56" s="127">
        <v>0</v>
      </c>
      <c r="Q56" s="127"/>
      <c r="R56" s="127">
        <v>0</v>
      </c>
      <c r="S56" s="127"/>
      <c r="T56" s="127"/>
      <c r="U56" s="127"/>
      <c r="V56" s="127"/>
      <c r="W56" s="127"/>
    </row>
    <row r="57" spans="1:23" ht="10.9" customHeight="1" x14ac:dyDescent="0.2">
      <c r="A57" s="129" t="s">
        <v>82</v>
      </c>
      <c r="B57" s="129"/>
      <c r="C57" s="129" t="s">
        <v>125</v>
      </c>
      <c r="D57" s="129"/>
      <c r="E57" s="129"/>
      <c r="F57" s="129" t="s">
        <v>126</v>
      </c>
      <c r="G57" s="129"/>
      <c r="H57" s="129"/>
      <c r="I57" s="129"/>
      <c r="J57" s="127">
        <v>0</v>
      </c>
      <c r="K57" s="127"/>
      <c r="L57" s="4">
        <v>129997.62</v>
      </c>
      <c r="M57" s="4">
        <v>130447.62</v>
      </c>
      <c r="N57" s="127">
        <v>450</v>
      </c>
      <c r="O57" s="127"/>
      <c r="P57" s="127">
        <v>0</v>
      </c>
      <c r="Q57" s="127"/>
      <c r="R57" s="127">
        <v>0</v>
      </c>
      <c r="S57" s="127"/>
      <c r="T57" s="127"/>
      <c r="U57" s="127"/>
      <c r="V57" s="127"/>
      <c r="W57" s="127"/>
    </row>
    <row r="58" spans="1:23" ht="10.9" customHeight="1" x14ac:dyDescent="0.2">
      <c r="A58" s="129" t="s">
        <v>82</v>
      </c>
      <c r="B58" s="129"/>
      <c r="C58" s="129" t="s">
        <v>127</v>
      </c>
      <c r="D58" s="129"/>
      <c r="E58" s="129"/>
      <c r="F58" s="129" t="s">
        <v>128</v>
      </c>
      <c r="G58" s="129"/>
      <c r="H58" s="129"/>
      <c r="I58" s="129"/>
      <c r="J58" s="127">
        <v>0</v>
      </c>
      <c r="K58" s="127"/>
      <c r="L58" s="4">
        <v>126971</v>
      </c>
      <c r="M58" s="4">
        <v>126971</v>
      </c>
      <c r="N58" s="127">
        <v>0</v>
      </c>
      <c r="O58" s="127"/>
      <c r="P58" s="127">
        <v>0</v>
      </c>
      <c r="Q58" s="127"/>
      <c r="R58" s="127">
        <v>0</v>
      </c>
      <c r="S58" s="127"/>
      <c r="T58" s="127"/>
      <c r="U58" s="127"/>
      <c r="V58" s="127"/>
      <c r="W58" s="127"/>
    </row>
    <row r="59" spans="1:23" ht="10.9" customHeight="1" x14ac:dyDescent="0.2">
      <c r="A59" s="129" t="s">
        <v>82</v>
      </c>
      <c r="B59" s="129"/>
      <c r="C59" s="129" t="s">
        <v>129</v>
      </c>
      <c r="D59" s="129"/>
      <c r="E59" s="129"/>
      <c r="F59" s="129" t="s">
        <v>130</v>
      </c>
      <c r="G59" s="129"/>
      <c r="H59" s="129"/>
      <c r="I59" s="129"/>
      <c r="J59" s="127">
        <v>0</v>
      </c>
      <c r="K59" s="127"/>
      <c r="L59" s="4">
        <v>3026.62</v>
      </c>
      <c r="M59" s="4">
        <v>3476.62</v>
      </c>
      <c r="N59" s="127">
        <v>450</v>
      </c>
      <c r="O59" s="127"/>
      <c r="P59" s="127">
        <v>0</v>
      </c>
      <c r="Q59" s="127"/>
      <c r="R59" s="127">
        <v>0</v>
      </c>
      <c r="S59" s="127"/>
      <c r="T59" s="127"/>
      <c r="U59" s="127"/>
      <c r="V59" s="127"/>
      <c r="W59" s="127"/>
    </row>
    <row r="60" spans="1:23" ht="10.9" customHeight="1" x14ac:dyDescent="0.2">
      <c r="A60" s="129" t="s">
        <v>82</v>
      </c>
      <c r="B60" s="129"/>
      <c r="C60" s="129" t="s">
        <v>131</v>
      </c>
      <c r="D60" s="129"/>
      <c r="E60" s="129"/>
      <c r="F60" s="129" t="s">
        <v>132</v>
      </c>
      <c r="G60" s="129"/>
      <c r="H60" s="129"/>
      <c r="I60" s="129"/>
      <c r="J60" s="127">
        <v>0</v>
      </c>
      <c r="K60" s="127"/>
      <c r="L60" s="4">
        <v>756018.54</v>
      </c>
      <c r="M60" s="4">
        <v>756018.53</v>
      </c>
      <c r="N60" s="127">
        <v>0</v>
      </c>
      <c r="O60" s="127"/>
      <c r="P60" s="127">
        <v>0</v>
      </c>
      <c r="Q60" s="127"/>
      <c r="R60" s="127">
        <v>0.01</v>
      </c>
      <c r="S60" s="127"/>
      <c r="T60" s="127"/>
      <c r="U60" s="127"/>
      <c r="V60" s="127"/>
      <c r="W60" s="127"/>
    </row>
    <row r="61" spans="1:23" ht="10.9" customHeight="1" x14ac:dyDescent="0.2">
      <c r="A61" s="129" t="s">
        <v>82</v>
      </c>
      <c r="B61" s="129"/>
      <c r="C61" s="129" t="s">
        <v>133</v>
      </c>
      <c r="D61" s="129"/>
      <c r="E61" s="129"/>
      <c r="F61" s="129" t="s">
        <v>134</v>
      </c>
      <c r="G61" s="129"/>
      <c r="H61" s="129"/>
      <c r="I61" s="129"/>
      <c r="J61" s="127">
        <v>0</v>
      </c>
      <c r="K61" s="127"/>
      <c r="L61" s="4">
        <v>756018.53</v>
      </c>
      <c r="M61" s="4">
        <v>756018.53</v>
      </c>
      <c r="N61" s="127">
        <v>0</v>
      </c>
      <c r="O61" s="127"/>
      <c r="P61" s="127">
        <v>0</v>
      </c>
      <c r="Q61" s="127"/>
      <c r="R61" s="127">
        <v>0</v>
      </c>
      <c r="S61" s="127"/>
      <c r="T61" s="127"/>
      <c r="U61" s="127"/>
      <c r="V61" s="127"/>
      <c r="W61" s="127"/>
    </row>
    <row r="62" spans="1:23" ht="10.9" customHeight="1" x14ac:dyDescent="0.2">
      <c r="A62" s="129" t="s">
        <v>82</v>
      </c>
      <c r="B62" s="129"/>
      <c r="C62" s="129" t="s">
        <v>135</v>
      </c>
      <c r="D62" s="129"/>
      <c r="E62" s="129"/>
      <c r="F62" s="129" t="s">
        <v>136</v>
      </c>
      <c r="G62" s="129"/>
      <c r="H62" s="129"/>
      <c r="I62" s="129"/>
      <c r="J62" s="127">
        <v>0</v>
      </c>
      <c r="K62" s="127"/>
      <c r="L62" s="4">
        <v>0.01</v>
      </c>
      <c r="M62" s="4">
        <v>0</v>
      </c>
      <c r="N62" s="127">
        <v>0</v>
      </c>
      <c r="O62" s="127"/>
      <c r="P62" s="127">
        <v>0</v>
      </c>
      <c r="Q62" s="127"/>
      <c r="R62" s="127">
        <v>0.01</v>
      </c>
      <c r="S62" s="127"/>
      <c r="T62" s="127"/>
      <c r="U62" s="127"/>
      <c r="V62" s="127"/>
      <c r="W62" s="127"/>
    </row>
    <row r="63" spans="1:23" ht="10.9" customHeight="1" x14ac:dyDescent="0.2">
      <c r="A63" s="129" t="s">
        <v>82</v>
      </c>
      <c r="B63" s="129"/>
      <c r="C63" s="129" t="s">
        <v>137</v>
      </c>
      <c r="D63" s="129"/>
      <c r="E63" s="129"/>
      <c r="F63" s="129" t="s">
        <v>138</v>
      </c>
      <c r="G63" s="129"/>
      <c r="H63" s="129"/>
      <c r="I63" s="129"/>
      <c r="J63" s="127">
        <v>0</v>
      </c>
      <c r="K63" s="127"/>
      <c r="L63" s="4">
        <v>15586.99</v>
      </c>
      <c r="M63" s="4">
        <v>15586.99</v>
      </c>
      <c r="N63" s="127">
        <v>0</v>
      </c>
      <c r="O63" s="127"/>
      <c r="P63" s="127">
        <v>0</v>
      </c>
      <c r="Q63" s="127"/>
      <c r="R63" s="127">
        <v>0</v>
      </c>
      <c r="S63" s="127"/>
      <c r="T63" s="127"/>
      <c r="U63" s="127"/>
      <c r="V63" s="127"/>
      <c r="W63" s="127"/>
    </row>
    <row r="64" spans="1:23" ht="10.9" customHeight="1" x14ac:dyDescent="0.2">
      <c r="A64" s="129" t="s">
        <v>82</v>
      </c>
      <c r="B64" s="129"/>
      <c r="C64" s="129" t="s">
        <v>139</v>
      </c>
      <c r="D64" s="129"/>
      <c r="E64" s="129"/>
      <c r="F64" s="129" t="s">
        <v>140</v>
      </c>
      <c r="G64" s="129"/>
      <c r="H64" s="129"/>
      <c r="I64" s="129"/>
      <c r="J64" s="127">
        <v>0</v>
      </c>
      <c r="K64" s="127"/>
      <c r="L64" s="4">
        <v>14071.94</v>
      </c>
      <c r="M64" s="4">
        <v>14071.94</v>
      </c>
      <c r="N64" s="127">
        <v>0</v>
      </c>
      <c r="O64" s="127"/>
      <c r="P64" s="127">
        <v>0</v>
      </c>
      <c r="Q64" s="127"/>
      <c r="R64" s="127">
        <v>0</v>
      </c>
      <c r="S64" s="127"/>
      <c r="T64" s="127"/>
      <c r="U64" s="127"/>
      <c r="V64" s="127"/>
      <c r="W64" s="127"/>
    </row>
    <row r="65" spans="1:23" ht="10.9" customHeight="1" x14ac:dyDescent="0.2">
      <c r="A65" s="129" t="s">
        <v>82</v>
      </c>
      <c r="B65" s="129"/>
      <c r="C65" s="129" t="s">
        <v>141</v>
      </c>
      <c r="D65" s="129"/>
      <c r="E65" s="129"/>
      <c r="F65" s="129" t="s">
        <v>142</v>
      </c>
      <c r="G65" s="129"/>
      <c r="H65" s="129"/>
      <c r="I65" s="129"/>
      <c r="J65" s="127">
        <v>0</v>
      </c>
      <c r="K65" s="127"/>
      <c r="L65" s="4">
        <v>1515.05</v>
      </c>
      <c r="M65" s="4">
        <v>1515.05</v>
      </c>
      <c r="N65" s="127">
        <v>0</v>
      </c>
      <c r="O65" s="127"/>
      <c r="P65" s="127">
        <v>0</v>
      </c>
      <c r="Q65" s="127"/>
      <c r="R65" s="127">
        <v>0</v>
      </c>
      <c r="S65" s="127"/>
      <c r="T65" s="127"/>
      <c r="U65" s="127"/>
      <c r="V65" s="127"/>
      <c r="W65" s="127"/>
    </row>
    <row r="66" spans="1:23" ht="10.9" customHeight="1" x14ac:dyDescent="0.2">
      <c r="A66" s="129" t="s">
        <v>82</v>
      </c>
      <c r="B66" s="129"/>
      <c r="C66" s="129" t="s">
        <v>143</v>
      </c>
      <c r="D66" s="129"/>
      <c r="E66" s="129"/>
      <c r="F66" s="129" t="s">
        <v>144</v>
      </c>
      <c r="G66" s="129"/>
      <c r="H66" s="129"/>
      <c r="I66" s="129"/>
      <c r="J66" s="127">
        <v>0</v>
      </c>
      <c r="K66" s="127"/>
      <c r="L66" s="4">
        <v>362.03</v>
      </c>
      <c r="M66" s="4">
        <v>362.03</v>
      </c>
      <c r="N66" s="127">
        <v>0</v>
      </c>
      <c r="O66" s="127"/>
      <c r="P66" s="127">
        <v>0</v>
      </c>
      <c r="Q66" s="127"/>
      <c r="R66" s="127">
        <v>0</v>
      </c>
      <c r="S66" s="127"/>
      <c r="T66" s="127"/>
      <c r="U66" s="127"/>
      <c r="V66" s="127"/>
      <c r="W66" s="127"/>
    </row>
    <row r="67" spans="1:23" ht="10.9" customHeight="1" x14ac:dyDescent="0.2">
      <c r="A67" s="129" t="s">
        <v>82</v>
      </c>
      <c r="B67" s="129"/>
      <c r="C67" s="129" t="s">
        <v>145</v>
      </c>
      <c r="D67" s="129"/>
      <c r="E67" s="129"/>
      <c r="F67" s="129" t="s">
        <v>146</v>
      </c>
      <c r="G67" s="129"/>
      <c r="H67" s="129"/>
      <c r="I67" s="129"/>
      <c r="J67" s="127">
        <v>0</v>
      </c>
      <c r="K67" s="127"/>
      <c r="L67" s="4">
        <v>362.03</v>
      </c>
      <c r="M67" s="4">
        <v>362.03</v>
      </c>
      <c r="N67" s="127">
        <v>0</v>
      </c>
      <c r="O67" s="127"/>
      <c r="P67" s="127">
        <v>0</v>
      </c>
      <c r="Q67" s="127"/>
      <c r="R67" s="127">
        <v>0</v>
      </c>
      <c r="S67" s="127"/>
      <c r="T67" s="127"/>
      <c r="U67" s="127"/>
      <c r="V67" s="127"/>
      <c r="W67" s="127"/>
    </row>
    <row r="68" spans="1:23" ht="10.9" customHeight="1" x14ac:dyDescent="0.2">
      <c r="A68" s="129" t="s">
        <v>82</v>
      </c>
      <c r="B68" s="129"/>
      <c r="C68" s="129" t="s">
        <v>378</v>
      </c>
      <c r="D68" s="129"/>
      <c r="E68" s="129"/>
      <c r="F68" s="129" t="s">
        <v>379</v>
      </c>
      <c r="G68" s="129"/>
      <c r="H68" s="129"/>
      <c r="I68" s="129"/>
      <c r="J68" s="127">
        <v>0</v>
      </c>
      <c r="K68" s="127"/>
      <c r="L68" s="4">
        <v>0</v>
      </c>
      <c r="M68" s="4">
        <v>276.37</v>
      </c>
      <c r="N68" s="127">
        <v>276.37</v>
      </c>
      <c r="O68" s="127"/>
      <c r="P68" s="127">
        <v>0</v>
      </c>
      <c r="Q68" s="127"/>
      <c r="R68" s="127">
        <v>0</v>
      </c>
      <c r="S68" s="127"/>
      <c r="T68" s="127"/>
      <c r="U68" s="127"/>
      <c r="V68" s="127"/>
      <c r="W68" s="127"/>
    </row>
    <row r="69" spans="1:23" ht="10.9" customHeight="1" x14ac:dyDescent="0.2">
      <c r="A69" s="129" t="s">
        <v>82</v>
      </c>
      <c r="B69" s="129"/>
      <c r="C69" s="129" t="s">
        <v>380</v>
      </c>
      <c r="D69" s="129"/>
      <c r="E69" s="129"/>
      <c r="F69" s="129" t="s">
        <v>381</v>
      </c>
      <c r="G69" s="129"/>
      <c r="H69" s="129"/>
      <c r="I69" s="129"/>
      <c r="J69" s="127">
        <v>0</v>
      </c>
      <c r="K69" s="127"/>
      <c r="L69" s="4">
        <v>0</v>
      </c>
      <c r="M69" s="4">
        <v>276.37</v>
      </c>
      <c r="N69" s="127">
        <v>276.37</v>
      </c>
      <c r="O69" s="127"/>
      <c r="P69" s="127">
        <v>0</v>
      </c>
      <c r="Q69" s="127"/>
      <c r="R69" s="127">
        <v>0</v>
      </c>
      <c r="S69" s="127"/>
      <c r="T69" s="127"/>
      <c r="U69" s="127"/>
      <c r="V69" s="127"/>
      <c r="W69" s="127"/>
    </row>
    <row r="70" spans="1:23" ht="10.9" customHeight="1" x14ac:dyDescent="0.2">
      <c r="A70" s="129" t="s">
        <v>82</v>
      </c>
      <c r="B70" s="129"/>
      <c r="C70" s="129" t="s">
        <v>382</v>
      </c>
      <c r="D70" s="129"/>
      <c r="E70" s="129"/>
      <c r="F70" s="129" t="s">
        <v>383</v>
      </c>
      <c r="G70" s="129"/>
      <c r="H70" s="129"/>
      <c r="I70" s="129"/>
      <c r="J70" s="127">
        <v>0</v>
      </c>
      <c r="K70" s="127"/>
      <c r="L70" s="4">
        <v>0</v>
      </c>
      <c r="M70" s="4">
        <v>30.08</v>
      </c>
      <c r="N70" s="127">
        <v>30.08</v>
      </c>
      <c r="O70" s="127"/>
      <c r="P70" s="127">
        <v>0</v>
      </c>
      <c r="Q70" s="127"/>
      <c r="R70" s="127">
        <v>0</v>
      </c>
      <c r="S70" s="127"/>
      <c r="T70" s="127"/>
      <c r="U70" s="127"/>
      <c r="V70" s="127"/>
      <c r="W70" s="127"/>
    </row>
    <row r="71" spans="1:23" ht="10.9" customHeight="1" x14ac:dyDescent="0.2">
      <c r="A71" s="129" t="s">
        <v>82</v>
      </c>
      <c r="B71" s="129"/>
      <c r="C71" s="129" t="s">
        <v>384</v>
      </c>
      <c r="D71" s="129"/>
      <c r="E71" s="129"/>
      <c r="F71" s="129" t="s">
        <v>385</v>
      </c>
      <c r="G71" s="129"/>
      <c r="H71" s="129"/>
      <c r="I71" s="129"/>
      <c r="J71" s="127">
        <v>0</v>
      </c>
      <c r="K71" s="127"/>
      <c r="L71" s="4">
        <v>0</v>
      </c>
      <c r="M71" s="4">
        <v>30.08</v>
      </c>
      <c r="N71" s="127">
        <v>30.08</v>
      </c>
      <c r="O71" s="127"/>
      <c r="P71" s="127">
        <v>0</v>
      </c>
      <c r="Q71" s="127"/>
      <c r="R71" s="127">
        <v>0</v>
      </c>
      <c r="S71" s="127"/>
      <c r="T71" s="127"/>
      <c r="U71" s="127"/>
      <c r="V71" s="127"/>
      <c r="W71" s="127"/>
    </row>
    <row r="72" spans="1:23" ht="10.9" customHeight="1" x14ac:dyDescent="0.2">
      <c r="A72" s="129" t="s">
        <v>82</v>
      </c>
      <c r="B72" s="129"/>
      <c r="C72" s="129" t="s">
        <v>147</v>
      </c>
      <c r="D72" s="129"/>
      <c r="E72" s="129"/>
      <c r="F72" s="129" t="s">
        <v>148</v>
      </c>
      <c r="G72" s="129"/>
      <c r="H72" s="129"/>
      <c r="I72" s="129"/>
      <c r="J72" s="127">
        <v>0</v>
      </c>
      <c r="K72" s="127"/>
      <c r="L72" s="4">
        <v>2032.08</v>
      </c>
      <c r="M72" s="4">
        <v>2032.08</v>
      </c>
      <c r="N72" s="127">
        <v>0</v>
      </c>
      <c r="O72" s="127"/>
      <c r="P72" s="127">
        <v>0</v>
      </c>
      <c r="Q72" s="127"/>
      <c r="R72" s="127">
        <v>0</v>
      </c>
      <c r="S72" s="127"/>
      <c r="T72" s="127"/>
      <c r="U72" s="127"/>
      <c r="V72" s="127"/>
      <c r="W72" s="127"/>
    </row>
    <row r="73" spans="1:23" ht="10.9" customHeight="1" x14ac:dyDescent="0.2">
      <c r="A73" s="129" t="s">
        <v>82</v>
      </c>
      <c r="B73" s="129"/>
      <c r="C73" s="129" t="s">
        <v>149</v>
      </c>
      <c r="D73" s="129"/>
      <c r="E73" s="129"/>
      <c r="F73" s="129" t="s">
        <v>150</v>
      </c>
      <c r="G73" s="129"/>
      <c r="H73" s="129"/>
      <c r="I73" s="129"/>
      <c r="J73" s="127">
        <v>0</v>
      </c>
      <c r="K73" s="127"/>
      <c r="L73" s="4">
        <v>2032.08</v>
      </c>
      <c r="M73" s="4">
        <v>2032.08</v>
      </c>
      <c r="N73" s="127">
        <v>0</v>
      </c>
      <c r="O73" s="127"/>
      <c r="P73" s="127">
        <v>0</v>
      </c>
      <c r="Q73" s="127"/>
      <c r="R73" s="127">
        <v>0</v>
      </c>
      <c r="S73" s="127"/>
      <c r="T73" s="127"/>
      <c r="U73" s="127"/>
      <c r="V73" s="127"/>
      <c r="W73" s="127"/>
    </row>
    <row r="74" spans="1:23" ht="10.9" customHeight="1" x14ac:dyDescent="0.2">
      <c r="A74" s="129" t="s">
        <v>82</v>
      </c>
      <c r="B74" s="129"/>
      <c r="C74" s="129" t="s">
        <v>241</v>
      </c>
      <c r="D74" s="129"/>
      <c r="E74" s="129"/>
      <c r="F74" s="129" t="s">
        <v>242</v>
      </c>
      <c r="G74" s="129"/>
      <c r="H74" s="129"/>
      <c r="I74" s="129"/>
      <c r="J74" s="127">
        <v>0</v>
      </c>
      <c r="K74" s="127"/>
      <c r="L74" s="4">
        <v>49694.48</v>
      </c>
      <c r="M74" s="4">
        <v>207790.58</v>
      </c>
      <c r="N74" s="127">
        <v>158096.1</v>
      </c>
      <c r="O74" s="127"/>
      <c r="P74" s="127">
        <v>0</v>
      </c>
      <c r="Q74" s="127"/>
      <c r="R74" s="127">
        <v>0</v>
      </c>
      <c r="S74" s="127"/>
      <c r="T74" s="127"/>
      <c r="U74" s="127"/>
      <c r="V74" s="127"/>
      <c r="W74" s="127"/>
    </row>
    <row r="75" spans="1:23" ht="10.9" customHeight="1" x14ac:dyDescent="0.2">
      <c r="A75" s="129" t="s">
        <v>82</v>
      </c>
      <c r="B75" s="129"/>
      <c r="C75" s="129" t="s">
        <v>243</v>
      </c>
      <c r="D75" s="129"/>
      <c r="E75" s="129"/>
      <c r="F75" s="129" t="s">
        <v>112</v>
      </c>
      <c r="G75" s="129"/>
      <c r="H75" s="129"/>
      <c r="I75" s="129"/>
      <c r="J75" s="127">
        <v>0</v>
      </c>
      <c r="K75" s="127"/>
      <c r="L75" s="4">
        <v>21206.81</v>
      </c>
      <c r="M75" s="4">
        <v>65940.61</v>
      </c>
      <c r="N75" s="127">
        <v>44733.8</v>
      </c>
      <c r="O75" s="127"/>
      <c r="P75" s="127">
        <v>0</v>
      </c>
      <c r="Q75" s="127"/>
      <c r="R75" s="127">
        <v>0</v>
      </c>
      <c r="S75" s="127"/>
      <c r="T75" s="127"/>
      <c r="U75" s="127"/>
      <c r="V75" s="127"/>
      <c r="W75" s="127"/>
    </row>
    <row r="76" spans="1:23" ht="10.9" customHeight="1" x14ac:dyDescent="0.2">
      <c r="A76" s="129" t="s">
        <v>82</v>
      </c>
      <c r="B76" s="129"/>
      <c r="C76" s="129" t="s">
        <v>244</v>
      </c>
      <c r="D76" s="129"/>
      <c r="E76" s="129"/>
      <c r="F76" s="129" t="s">
        <v>114</v>
      </c>
      <c r="G76" s="129"/>
      <c r="H76" s="129"/>
      <c r="I76" s="129"/>
      <c r="J76" s="127">
        <v>0</v>
      </c>
      <c r="K76" s="127"/>
      <c r="L76" s="4">
        <v>28487.67</v>
      </c>
      <c r="M76" s="4">
        <v>141849.97</v>
      </c>
      <c r="N76" s="127">
        <v>113362.3</v>
      </c>
      <c r="O76" s="127"/>
      <c r="P76" s="127">
        <v>0</v>
      </c>
      <c r="Q76" s="127"/>
      <c r="R76" s="127">
        <v>0</v>
      </c>
      <c r="S76" s="127"/>
      <c r="T76" s="127"/>
      <c r="U76" s="127"/>
      <c r="V76" s="127"/>
      <c r="W76" s="127"/>
    </row>
    <row r="77" spans="1:23" ht="10.9" customHeight="1" x14ac:dyDescent="0.2">
      <c r="A77" s="129" t="s">
        <v>82</v>
      </c>
      <c r="B77" s="129"/>
      <c r="C77" s="129" t="s">
        <v>151</v>
      </c>
      <c r="D77" s="129"/>
      <c r="E77" s="129"/>
      <c r="F77" s="129" t="s">
        <v>152</v>
      </c>
      <c r="G77" s="129"/>
      <c r="H77" s="129"/>
      <c r="I77" s="129"/>
      <c r="J77" s="127">
        <v>0</v>
      </c>
      <c r="K77" s="127"/>
      <c r="L77" s="4">
        <v>44741.93</v>
      </c>
      <c r="M77" s="4">
        <v>112971.93</v>
      </c>
      <c r="N77" s="127">
        <v>68229.990000000005</v>
      </c>
      <c r="O77" s="127"/>
      <c r="P77" s="127">
        <v>0</v>
      </c>
      <c r="Q77" s="127"/>
      <c r="R77" s="127">
        <v>-0.01</v>
      </c>
      <c r="S77" s="127"/>
      <c r="T77" s="127"/>
      <c r="U77" s="127"/>
      <c r="V77" s="127"/>
      <c r="W77" s="127"/>
    </row>
    <row r="78" spans="1:23" ht="10.9" customHeight="1" x14ac:dyDescent="0.2">
      <c r="A78" s="129" t="s">
        <v>82</v>
      </c>
      <c r="B78" s="129"/>
      <c r="C78" s="129" t="s">
        <v>153</v>
      </c>
      <c r="D78" s="129"/>
      <c r="E78" s="129"/>
      <c r="F78" s="129" t="s">
        <v>154</v>
      </c>
      <c r="G78" s="129"/>
      <c r="H78" s="129"/>
      <c r="I78" s="129"/>
      <c r="J78" s="127">
        <v>0</v>
      </c>
      <c r="K78" s="127"/>
      <c r="L78" s="4">
        <v>29052.959999999999</v>
      </c>
      <c r="M78" s="4">
        <v>29052.959999999999</v>
      </c>
      <c r="N78" s="127">
        <v>0</v>
      </c>
      <c r="O78" s="127"/>
      <c r="P78" s="127">
        <v>0</v>
      </c>
      <c r="Q78" s="127"/>
      <c r="R78" s="127">
        <v>0</v>
      </c>
      <c r="S78" s="127"/>
      <c r="T78" s="127"/>
      <c r="U78" s="127"/>
      <c r="V78" s="127"/>
      <c r="W78" s="127"/>
    </row>
    <row r="79" spans="1:23" ht="10.9" customHeight="1" x14ac:dyDescent="0.2">
      <c r="A79" s="129" t="s">
        <v>82</v>
      </c>
      <c r="B79" s="129"/>
      <c r="C79" s="129" t="s">
        <v>155</v>
      </c>
      <c r="D79" s="129"/>
      <c r="E79" s="129"/>
      <c r="F79" s="129" t="s">
        <v>156</v>
      </c>
      <c r="G79" s="129"/>
      <c r="H79" s="129"/>
      <c r="I79" s="129"/>
      <c r="J79" s="127">
        <v>0</v>
      </c>
      <c r="K79" s="127"/>
      <c r="L79" s="4">
        <v>539.9</v>
      </c>
      <c r="M79" s="4">
        <v>781.74</v>
      </c>
      <c r="N79" s="127">
        <v>241.84</v>
      </c>
      <c r="O79" s="127"/>
      <c r="P79" s="127">
        <v>0</v>
      </c>
      <c r="Q79" s="127"/>
      <c r="R79" s="127">
        <v>0</v>
      </c>
      <c r="S79" s="127"/>
      <c r="T79" s="127"/>
      <c r="U79" s="127"/>
      <c r="V79" s="127"/>
      <c r="W79" s="127"/>
    </row>
    <row r="80" spans="1:23" ht="10.9" customHeight="1" x14ac:dyDescent="0.2">
      <c r="A80" s="129" t="s">
        <v>82</v>
      </c>
      <c r="B80" s="129"/>
      <c r="C80" s="129" t="s">
        <v>245</v>
      </c>
      <c r="D80" s="129"/>
      <c r="E80" s="129"/>
      <c r="F80" s="129" t="s">
        <v>112</v>
      </c>
      <c r="G80" s="129"/>
      <c r="H80" s="129"/>
      <c r="I80" s="129"/>
      <c r="J80" s="127">
        <v>0</v>
      </c>
      <c r="K80" s="127"/>
      <c r="L80" s="4">
        <v>5049.6899999999996</v>
      </c>
      <c r="M80" s="4">
        <v>37162.01</v>
      </c>
      <c r="N80" s="127">
        <v>32112.32</v>
      </c>
      <c r="O80" s="127"/>
      <c r="P80" s="127">
        <v>0</v>
      </c>
      <c r="Q80" s="127"/>
      <c r="R80" s="127">
        <v>0</v>
      </c>
      <c r="S80" s="127"/>
      <c r="T80" s="127"/>
      <c r="U80" s="127"/>
      <c r="V80" s="127"/>
      <c r="W80" s="127"/>
    </row>
    <row r="81" spans="1:23" ht="10.9" customHeight="1" x14ac:dyDescent="0.2">
      <c r="A81" s="129" t="s">
        <v>82</v>
      </c>
      <c r="B81" s="129"/>
      <c r="C81" s="129" t="s">
        <v>246</v>
      </c>
      <c r="D81" s="129"/>
      <c r="E81" s="129"/>
      <c r="F81" s="129" t="s">
        <v>114</v>
      </c>
      <c r="G81" s="129"/>
      <c r="H81" s="129"/>
      <c r="I81" s="129"/>
      <c r="J81" s="127">
        <v>0</v>
      </c>
      <c r="K81" s="127"/>
      <c r="L81" s="4">
        <v>10099.379999999999</v>
      </c>
      <c r="M81" s="4">
        <v>45975.22</v>
      </c>
      <c r="N81" s="127">
        <v>35875.83</v>
      </c>
      <c r="O81" s="127"/>
      <c r="P81" s="127">
        <v>0</v>
      </c>
      <c r="Q81" s="127"/>
      <c r="R81" s="127">
        <v>-0.01</v>
      </c>
      <c r="S81" s="127"/>
      <c r="T81" s="127"/>
      <c r="U81" s="127"/>
      <c r="V81" s="127"/>
      <c r="W81" s="127"/>
    </row>
    <row r="82" spans="1:23" ht="10.9" customHeight="1" x14ac:dyDescent="0.2">
      <c r="A82" s="129" t="s">
        <v>82</v>
      </c>
      <c r="B82" s="129"/>
      <c r="C82" s="129" t="s">
        <v>247</v>
      </c>
      <c r="D82" s="129"/>
      <c r="E82" s="129"/>
      <c r="F82" s="129" t="s">
        <v>248</v>
      </c>
      <c r="G82" s="129"/>
      <c r="H82" s="129"/>
      <c r="I82" s="129"/>
      <c r="J82" s="127">
        <v>0</v>
      </c>
      <c r="K82" s="127"/>
      <c r="L82" s="4">
        <v>114136.74</v>
      </c>
      <c r="M82" s="4">
        <v>114199.92</v>
      </c>
      <c r="N82" s="127">
        <v>63.18</v>
      </c>
      <c r="O82" s="127"/>
      <c r="P82" s="127">
        <v>0</v>
      </c>
      <c r="Q82" s="127"/>
      <c r="R82" s="127">
        <v>0</v>
      </c>
      <c r="S82" s="127"/>
      <c r="T82" s="127"/>
      <c r="U82" s="127"/>
      <c r="V82" s="127"/>
      <c r="W82" s="127"/>
    </row>
    <row r="83" spans="1:23" ht="10.9" customHeight="1" x14ac:dyDescent="0.2">
      <c r="A83" s="129" t="s">
        <v>82</v>
      </c>
      <c r="B83" s="129"/>
      <c r="C83" s="129" t="s">
        <v>249</v>
      </c>
      <c r="D83" s="129"/>
      <c r="E83" s="129"/>
      <c r="F83" s="129" t="s">
        <v>250</v>
      </c>
      <c r="G83" s="129"/>
      <c r="H83" s="129"/>
      <c r="I83" s="129"/>
      <c r="J83" s="127">
        <v>0</v>
      </c>
      <c r="K83" s="127"/>
      <c r="L83" s="4">
        <v>1484.25</v>
      </c>
      <c r="M83" s="4">
        <v>1547.43</v>
      </c>
      <c r="N83" s="127">
        <v>63.18</v>
      </c>
      <c r="O83" s="127"/>
      <c r="P83" s="127">
        <v>0</v>
      </c>
      <c r="Q83" s="127"/>
      <c r="R83" s="127">
        <v>0</v>
      </c>
      <c r="S83" s="127"/>
      <c r="T83" s="127"/>
      <c r="U83" s="127"/>
      <c r="V83" s="127"/>
      <c r="W83" s="127"/>
    </row>
    <row r="84" spans="1:23" ht="10.9" customHeight="1" x14ac:dyDescent="0.2">
      <c r="A84" s="129" t="s">
        <v>82</v>
      </c>
      <c r="B84" s="129"/>
      <c r="C84" s="129" t="s">
        <v>251</v>
      </c>
      <c r="D84" s="129"/>
      <c r="E84" s="129"/>
      <c r="F84" s="129" t="s">
        <v>252</v>
      </c>
      <c r="G84" s="129"/>
      <c r="H84" s="129"/>
      <c r="I84" s="129"/>
      <c r="J84" s="127">
        <v>0</v>
      </c>
      <c r="K84" s="127"/>
      <c r="L84" s="4">
        <v>112652.49</v>
      </c>
      <c r="M84" s="4">
        <v>112652.49</v>
      </c>
      <c r="N84" s="127">
        <v>0</v>
      </c>
      <c r="O84" s="127"/>
      <c r="P84" s="127">
        <v>0</v>
      </c>
      <c r="Q84" s="127"/>
      <c r="R84" s="127">
        <v>0</v>
      </c>
      <c r="S84" s="127"/>
      <c r="T84" s="127"/>
      <c r="U84" s="127"/>
      <c r="V84" s="127"/>
      <c r="W84" s="127"/>
    </row>
    <row r="85" spans="1:23" ht="10.9" customHeight="1" x14ac:dyDescent="0.2">
      <c r="A85" s="129" t="s">
        <v>82</v>
      </c>
      <c r="B85" s="129"/>
      <c r="C85" s="129" t="s">
        <v>386</v>
      </c>
      <c r="D85" s="129"/>
      <c r="E85" s="129"/>
      <c r="F85" s="129" t="s">
        <v>387</v>
      </c>
      <c r="G85" s="129"/>
      <c r="H85" s="129"/>
      <c r="I85" s="129"/>
      <c r="J85" s="127">
        <v>0</v>
      </c>
      <c r="K85" s="127"/>
      <c r="L85" s="4">
        <v>15651.36</v>
      </c>
      <c r="M85" s="4">
        <v>15651.36</v>
      </c>
      <c r="N85" s="127">
        <v>0</v>
      </c>
      <c r="O85" s="127"/>
      <c r="P85" s="127">
        <v>0</v>
      </c>
      <c r="Q85" s="127"/>
      <c r="R85" s="127">
        <v>0</v>
      </c>
      <c r="S85" s="127"/>
      <c r="T85" s="127"/>
      <c r="U85" s="127"/>
      <c r="V85" s="127"/>
      <c r="W85" s="127"/>
    </row>
    <row r="86" spans="1:23" ht="10.9" customHeight="1" x14ac:dyDescent="0.2">
      <c r="A86" s="129" t="s">
        <v>82</v>
      </c>
      <c r="B86" s="129"/>
      <c r="C86" s="129" t="s">
        <v>388</v>
      </c>
      <c r="D86" s="129"/>
      <c r="E86" s="129"/>
      <c r="F86" s="129" t="s">
        <v>389</v>
      </c>
      <c r="G86" s="129"/>
      <c r="H86" s="129"/>
      <c r="I86" s="129"/>
      <c r="J86" s="127">
        <v>0</v>
      </c>
      <c r="K86" s="127"/>
      <c r="L86" s="4">
        <v>15651.36</v>
      </c>
      <c r="M86" s="4">
        <v>15651.36</v>
      </c>
      <c r="N86" s="127">
        <v>0</v>
      </c>
      <c r="O86" s="127"/>
      <c r="P86" s="127">
        <v>0</v>
      </c>
      <c r="Q86" s="127"/>
      <c r="R86" s="127">
        <v>0</v>
      </c>
      <c r="S86" s="127"/>
      <c r="T86" s="127"/>
      <c r="U86" s="127"/>
      <c r="V86" s="127"/>
      <c r="W86" s="127"/>
    </row>
    <row r="87" spans="1:23" ht="19.149999999999999" customHeight="1" x14ac:dyDescent="0.2">
      <c r="A87" s="129" t="s">
        <v>82</v>
      </c>
      <c r="B87" s="129"/>
      <c r="C87" s="129" t="s">
        <v>390</v>
      </c>
      <c r="D87" s="129"/>
      <c r="E87" s="129"/>
      <c r="F87" s="129" t="s">
        <v>391</v>
      </c>
      <c r="G87" s="129"/>
      <c r="H87" s="129"/>
      <c r="I87" s="129"/>
      <c r="J87" s="127">
        <v>0</v>
      </c>
      <c r="K87" s="127"/>
      <c r="L87" s="4">
        <v>0</v>
      </c>
      <c r="M87" s="4">
        <v>1758346.76</v>
      </c>
      <c r="N87" s="127">
        <v>1985931.35</v>
      </c>
      <c r="O87" s="127"/>
      <c r="P87" s="127">
        <v>0</v>
      </c>
      <c r="Q87" s="127"/>
      <c r="R87" s="127">
        <v>227584.59</v>
      </c>
      <c r="S87" s="127"/>
      <c r="T87" s="127"/>
      <c r="U87" s="127"/>
      <c r="V87" s="127"/>
      <c r="W87" s="127"/>
    </row>
    <row r="88" spans="1:23" ht="10.9" customHeight="1" x14ac:dyDescent="0.2">
      <c r="A88" s="129" t="s">
        <v>82</v>
      </c>
      <c r="B88" s="129"/>
      <c r="C88" s="129" t="s">
        <v>392</v>
      </c>
      <c r="D88" s="129"/>
      <c r="E88" s="129"/>
      <c r="F88" s="129" t="s">
        <v>393</v>
      </c>
      <c r="G88" s="129"/>
      <c r="H88" s="129"/>
      <c r="I88" s="129"/>
      <c r="J88" s="127">
        <v>0</v>
      </c>
      <c r="K88" s="127"/>
      <c r="L88" s="4">
        <v>0</v>
      </c>
      <c r="M88" s="4">
        <v>126033.64</v>
      </c>
      <c r="N88" s="127">
        <v>145962.82</v>
      </c>
      <c r="O88" s="127"/>
      <c r="P88" s="127">
        <v>0</v>
      </c>
      <c r="Q88" s="127"/>
      <c r="R88" s="127">
        <v>19929.18</v>
      </c>
      <c r="S88" s="127"/>
      <c r="T88" s="127"/>
      <c r="U88" s="127"/>
      <c r="V88" s="127"/>
      <c r="W88" s="127"/>
    </row>
    <row r="89" spans="1:23" ht="10.9" customHeight="1" x14ac:dyDescent="0.2">
      <c r="A89" s="129" t="s">
        <v>82</v>
      </c>
      <c r="B89" s="129"/>
      <c r="C89" s="129" t="s">
        <v>394</v>
      </c>
      <c r="D89" s="129"/>
      <c r="E89" s="129"/>
      <c r="F89" s="129" t="s">
        <v>395</v>
      </c>
      <c r="G89" s="129"/>
      <c r="H89" s="129"/>
      <c r="I89" s="129"/>
      <c r="J89" s="127">
        <v>0</v>
      </c>
      <c r="K89" s="127"/>
      <c r="L89" s="4">
        <v>0</v>
      </c>
      <c r="M89" s="4">
        <v>100542.71</v>
      </c>
      <c r="N89" s="127">
        <v>120519.42</v>
      </c>
      <c r="O89" s="127"/>
      <c r="P89" s="127">
        <v>0</v>
      </c>
      <c r="Q89" s="127"/>
      <c r="R89" s="127">
        <v>19976.71</v>
      </c>
      <c r="S89" s="127"/>
      <c r="T89" s="127"/>
      <c r="U89" s="127"/>
      <c r="V89" s="127"/>
      <c r="W89" s="127"/>
    </row>
    <row r="90" spans="1:23" ht="10.9" customHeight="1" x14ac:dyDescent="0.2">
      <c r="A90" s="129" t="s">
        <v>82</v>
      </c>
      <c r="B90" s="129"/>
      <c r="C90" s="129" t="s">
        <v>396</v>
      </c>
      <c r="D90" s="129"/>
      <c r="E90" s="129"/>
      <c r="F90" s="129" t="s">
        <v>397</v>
      </c>
      <c r="G90" s="129"/>
      <c r="H90" s="129"/>
      <c r="I90" s="129"/>
      <c r="J90" s="127">
        <v>0</v>
      </c>
      <c r="K90" s="127"/>
      <c r="L90" s="4">
        <v>0</v>
      </c>
      <c r="M90" s="4">
        <v>22184.7</v>
      </c>
      <c r="N90" s="127">
        <v>22184.7</v>
      </c>
      <c r="O90" s="127"/>
      <c r="P90" s="127">
        <v>0</v>
      </c>
      <c r="Q90" s="127"/>
      <c r="R90" s="127">
        <v>0</v>
      </c>
      <c r="S90" s="127"/>
      <c r="T90" s="127"/>
      <c r="U90" s="127"/>
      <c r="V90" s="127"/>
      <c r="W90" s="127"/>
    </row>
    <row r="91" spans="1:23" ht="10.9" customHeight="1" x14ac:dyDescent="0.2">
      <c r="A91" s="129" t="s">
        <v>82</v>
      </c>
      <c r="B91" s="129"/>
      <c r="C91" s="129" t="s">
        <v>398</v>
      </c>
      <c r="D91" s="129"/>
      <c r="E91" s="129"/>
      <c r="F91" s="129" t="s">
        <v>399</v>
      </c>
      <c r="G91" s="129"/>
      <c r="H91" s="129"/>
      <c r="I91" s="129"/>
      <c r="J91" s="127">
        <v>0</v>
      </c>
      <c r="K91" s="127"/>
      <c r="L91" s="4">
        <v>0</v>
      </c>
      <c r="M91" s="4">
        <v>3306.23</v>
      </c>
      <c r="N91" s="127">
        <v>3258.7</v>
      </c>
      <c r="O91" s="127"/>
      <c r="P91" s="127">
        <v>0</v>
      </c>
      <c r="Q91" s="127"/>
      <c r="R91" s="127">
        <v>-47.53</v>
      </c>
      <c r="S91" s="127"/>
      <c r="T91" s="127"/>
      <c r="U91" s="127"/>
      <c r="V91" s="127"/>
      <c r="W91" s="127"/>
    </row>
    <row r="92" spans="1:23" ht="10.9" customHeight="1" x14ac:dyDescent="0.2">
      <c r="A92" s="129" t="s">
        <v>82</v>
      </c>
      <c r="B92" s="129"/>
      <c r="C92" s="129" t="s">
        <v>400</v>
      </c>
      <c r="D92" s="129"/>
      <c r="E92" s="129"/>
      <c r="F92" s="129" t="s">
        <v>401</v>
      </c>
      <c r="G92" s="129"/>
      <c r="H92" s="129"/>
      <c r="I92" s="129"/>
      <c r="J92" s="127">
        <v>0</v>
      </c>
      <c r="K92" s="127"/>
      <c r="L92" s="4">
        <v>0</v>
      </c>
      <c r="M92" s="4">
        <v>1270781.94</v>
      </c>
      <c r="N92" s="127">
        <v>1429289.35</v>
      </c>
      <c r="O92" s="127"/>
      <c r="P92" s="127">
        <v>0</v>
      </c>
      <c r="Q92" s="127"/>
      <c r="R92" s="127">
        <v>158507.41</v>
      </c>
      <c r="S92" s="127"/>
      <c r="T92" s="127"/>
      <c r="U92" s="127"/>
      <c r="V92" s="127"/>
      <c r="W92" s="127"/>
    </row>
    <row r="93" spans="1:23" ht="10.9" customHeight="1" x14ac:dyDescent="0.2">
      <c r="A93" s="129" t="s">
        <v>82</v>
      </c>
      <c r="B93" s="129"/>
      <c r="C93" s="129" t="s">
        <v>402</v>
      </c>
      <c r="D93" s="129"/>
      <c r="E93" s="129"/>
      <c r="F93" s="129" t="s">
        <v>403</v>
      </c>
      <c r="G93" s="129"/>
      <c r="H93" s="129"/>
      <c r="I93" s="129"/>
      <c r="J93" s="127">
        <v>0</v>
      </c>
      <c r="K93" s="127"/>
      <c r="L93" s="4">
        <v>0</v>
      </c>
      <c r="M93" s="4">
        <v>873518.14</v>
      </c>
      <c r="N93" s="127">
        <v>1024231.8</v>
      </c>
      <c r="O93" s="127"/>
      <c r="P93" s="127">
        <v>0</v>
      </c>
      <c r="Q93" s="127"/>
      <c r="R93" s="127">
        <v>150713.66</v>
      </c>
      <c r="S93" s="127"/>
      <c r="T93" s="127"/>
      <c r="U93" s="127"/>
      <c r="V93" s="127"/>
      <c r="W93" s="127"/>
    </row>
    <row r="94" spans="1:23" ht="10.9" customHeight="1" x14ac:dyDescent="0.2">
      <c r="A94" s="129" t="s">
        <v>82</v>
      </c>
      <c r="B94" s="129"/>
      <c r="C94" s="129" t="s">
        <v>404</v>
      </c>
      <c r="D94" s="129"/>
      <c r="E94" s="129"/>
      <c r="F94" s="129" t="s">
        <v>405</v>
      </c>
      <c r="G94" s="129"/>
      <c r="H94" s="129"/>
      <c r="I94" s="129"/>
      <c r="J94" s="127">
        <v>0</v>
      </c>
      <c r="K94" s="127"/>
      <c r="L94" s="4">
        <v>0</v>
      </c>
      <c r="M94" s="4">
        <v>397263.8</v>
      </c>
      <c r="N94" s="127">
        <v>397263.8</v>
      </c>
      <c r="O94" s="127"/>
      <c r="P94" s="127">
        <v>0</v>
      </c>
      <c r="Q94" s="127"/>
      <c r="R94" s="127">
        <v>0</v>
      </c>
      <c r="S94" s="127"/>
      <c r="T94" s="127"/>
      <c r="U94" s="127"/>
      <c r="V94" s="127"/>
      <c r="W94" s="127"/>
    </row>
    <row r="95" spans="1:23" ht="10.9" customHeight="1" x14ac:dyDescent="0.2">
      <c r="A95" s="129" t="s">
        <v>82</v>
      </c>
      <c r="B95" s="129"/>
      <c r="C95" s="129" t="s">
        <v>694</v>
      </c>
      <c r="D95" s="129"/>
      <c r="E95" s="129"/>
      <c r="F95" s="129" t="s">
        <v>695</v>
      </c>
      <c r="G95" s="129"/>
      <c r="H95" s="129"/>
      <c r="I95" s="129"/>
      <c r="J95" s="127">
        <v>0</v>
      </c>
      <c r="K95" s="127"/>
      <c r="L95" s="4">
        <v>0</v>
      </c>
      <c r="M95" s="4">
        <v>0</v>
      </c>
      <c r="N95" s="127">
        <v>7793.75</v>
      </c>
      <c r="O95" s="127"/>
      <c r="P95" s="127">
        <v>0</v>
      </c>
      <c r="Q95" s="127"/>
      <c r="R95" s="127">
        <v>7793.75</v>
      </c>
      <c r="S95" s="127"/>
      <c r="T95" s="127"/>
      <c r="U95" s="127"/>
      <c r="V95" s="127"/>
      <c r="W95" s="127"/>
    </row>
    <row r="96" spans="1:23" ht="10.9" customHeight="1" x14ac:dyDescent="0.2">
      <c r="A96" s="129" t="s">
        <v>82</v>
      </c>
      <c r="B96" s="129"/>
      <c r="C96" s="129" t="s">
        <v>406</v>
      </c>
      <c r="D96" s="129"/>
      <c r="E96" s="129"/>
      <c r="F96" s="129" t="s">
        <v>407</v>
      </c>
      <c r="G96" s="129"/>
      <c r="H96" s="129"/>
      <c r="I96" s="129"/>
      <c r="J96" s="127">
        <v>0</v>
      </c>
      <c r="K96" s="127"/>
      <c r="L96" s="4">
        <v>0</v>
      </c>
      <c r="M96" s="4">
        <v>134185.31</v>
      </c>
      <c r="N96" s="127">
        <v>152771.43</v>
      </c>
      <c r="O96" s="127"/>
      <c r="P96" s="127">
        <v>0</v>
      </c>
      <c r="Q96" s="127"/>
      <c r="R96" s="127">
        <v>18586.12</v>
      </c>
      <c r="S96" s="127"/>
      <c r="T96" s="127"/>
      <c r="U96" s="127"/>
      <c r="V96" s="127"/>
      <c r="W96" s="127"/>
    </row>
    <row r="97" spans="1:23" ht="10.9" customHeight="1" x14ac:dyDescent="0.2">
      <c r="A97" s="129" t="s">
        <v>82</v>
      </c>
      <c r="B97" s="129"/>
      <c r="C97" s="129" t="s">
        <v>408</v>
      </c>
      <c r="D97" s="129"/>
      <c r="E97" s="129"/>
      <c r="F97" s="129" t="s">
        <v>409</v>
      </c>
      <c r="G97" s="129"/>
      <c r="H97" s="129"/>
      <c r="I97" s="129"/>
      <c r="J97" s="127">
        <v>0</v>
      </c>
      <c r="K97" s="127"/>
      <c r="L97" s="4">
        <v>0</v>
      </c>
      <c r="M97" s="4">
        <v>95367.96</v>
      </c>
      <c r="N97" s="127">
        <v>109906.26</v>
      </c>
      <c r="O97" s="127"/>
      <c r="P97" s="127">
        <v>0</v>
      </c>
      <c r="Q97" s="127"/>
      <c r="R97" s="127">
        <v>14538.3</v>
      </c>
      <c r="S97" s="127"/>
      <c r="T97" s="127"/>
      <c r="U97" s="127"/>
      <c r="V97" s="127"/>
      <c r="W97" s="127"/>
    </row>
    <row r="98" spans="1:23" ht="10.9" customHeight="1" x14ac:dyDescent="0.2">
      <c r="A98" s="129" t="s">
        <v>82</v>
      </c>
      <c r="B98" s="129"/>
      <c r="C98" s="129" t="s">
        <v>410</v>
      </c>
      <c r="D98" s="129"/>
      <c r="E98" s="129"/>
      <c r="F98" s="129" t="s">
        <v>411</v>
      </c>
      <c r="G98" s="129"/>
      <c r="H98" s="129"/>
      <c r="I98" s="129"/>
      <c r="J98" s="127">
        <v>0</v>
      </c>
      <c r="K98" s="127"/>
      <c r="L98" s="4">
        <v>0</v>
      </c>
      <c r="M98" s="4">
        <v>37292.68</v>
      </c>
      <c r="N98" s="127">
        <v>37292.68</v>
      </c>
      <c r="O98" s="127"/>
      <c r="P98" s="127">
        <v>0</v>
      </c>
      <c r="Q98" s="127"/>
      <c r="R98" s="127">
        <v>0</v>
      </c>
      <c r="S98" s="127"/>
      <c r="T98" s="127"/>
      <c r="U98" s="127"/>
      <c r="V98" s="127"/>
      <c r="W98" s="127"/>
    </row>
    <row r="99" spans="1:23" ht="10.9" customHeight="1" x14ac:dyDescent="0.2">
      <c r="A99" s="129" t="s">
        <v>82</v>
      </c>
      <c r="B99" s="129"/>
      <c r="C99" s="129" t="s">
        <v>412</v>
      </c>
      <c r="D99" s="129"/>
      <c r="E99" s="129"/>
      <c r="F99" s="129" t="s">
        <v>413</v>
      </c>
      <c r="G99" s="129"/>
      <c r="H99" s="129"/>
      <c r="I99" s="129"/>
      <c r="J99" s="127">
        <v>0</v>
      </c>
      <c r="K99" s="127"/>
      <c r="L99" s="4">
        <v>0</v>
      </c>
      <c r="M99" s="4">
        <v>1524.67</v>
      </c>
      <c r="N99" s="127">
        <v>5572.49</v>
      </c>
      <c r="O99" s="127"/>
      <c r="P99" s="127">
        <v>0</v>
      </c>
      <c r="Q99" s="127"/>
      <c r="R99" s="127">
        <v>4047.82</v>
      </c>
      <c r="S99" s="127"/>
      <c r="T99" s="127"/>
      <c r="U99" s="127"/>
      <c r="V99" s="127"/>
      <c r="W99" s="127"/>
    </row>
    <row r="100" spans="1:23" ht="10.9" customHeight="1" x14ac:dyDescent="0.2">
      <c r="A100" s="129" t="s">
        <v>82</v>
      </c>
      <c r="B100" s="129"/>
      <c r="C100" s="129" t="s">
        <v>696</v>
      </c>
      <c r="D100" s="129"/>
      <c r="E100" s="129"/>
      <c r="F100" s="129" t="s">
        <v>697</v>
      </c>
      <c r="G100" s="129"/>
      <c r="H100" s="129"/>
      <c r="I100" s="129"/>
      <c r="J100" s="127">
        <v>0</v>
      </c>
      <c r="K100" s="127"/>
      <c r="L100" s="4">
        <v>0</v>
      </c>
      <c r="M100" s="4">
        <v>0</v>
      </c>
      <c r="N100" s="127">
        <v>225</v>
      </c>
      <c r="O100" s="127"/>
      <c r="P100" s="127">
        <v>0</v>
      </c>
      <c r="Q100" s="127"/>
      <c r="R100" s="127">
        <v>225</v>
      </c>
      <c r="S100" s="127"/>
      <c r="T100" s="127"/>
      <c r="U100" s="127"/>
      <c r="V100" s="127"/>
      <c r="W100" s="127"/>
    </row>
    <row r="101" spans="1:23" ht="10.9" customHeight="1" x14ac:dyDescent="0.2">
      <c r="A101" s="129" t="s">
        <v>82</v>
      </c>
      <c r="B101" s="129"/>
      <c r="C101" s="129" t="s">
        <v>698</v>
      </c>
      <c r="D101" s="129"/>
      <c r="E101" s="129"/>
      <c r="F101" s="129" t="s">
        <v>699</v>
      </c>
      <c r="G101" s="129"/>
      <c r="H101" s="129"/>
      <c r="I101" s="129"/>
      <c r="J101" s="127">
        <v>0</v>
      </c>
      <c r="K101" s="127"/>
      <c r="L101" s="4">
        <v>0</v>
      </c>
      <c r="M101" s="4">
        <v>0</v>
      </c>
      <c r="N101" s="127">
        <v>225</v>
      </c>
      <c r="O101" s="127"/>
      <c r="P101" s="127">
        <v>0</v>
      </c>
      <c r="Q101" s="127"/>
      <c r="R101" s="127">
        <v>225</v>
      </c>
      <c r="S101" s="127"/>
      <c r="T101" s="127"/>
      <c r="U101" s="127"/>
      <c r="V101" s="127"/>
      <c r="W101" s="127"/>
    </row>
    <row r="102" spans="1:23" ht="10.9" customHeight="1" x14ac:dyDescent="0.2">
      <c r="A102" s="129" t="s">
        <v>82</v>
      </c>
      <c r="B102" s="129"/>
      <c r="C102" s="129" t="s">
        <v>700</v>
      </c>
      <c r="D102" s="129"/>
      <c r="E102" s="129"/>
      <c r="F102" s="129" t="s">
        <v>701</v>
      </c>
      <c r="G102" s="129"/>
      <c r="H102" s="129"/>
      <c r="I102" s="129"/>
      <c r="J102" s="127">
        <v>0</v>
      </c>
      <c r="K102" s="127"/>
      <c r="L102" s="4">
        <v>0</v>
      </c>
      <c r="M102" s="4">
        <v>66548.53</v>
      </c>
      <c r="N102" s="127">
        <v>66548.53</v>
      </c>
      <c r="O102" s="127"/>
      <c r="P102" s="127">
        <v>0</v>
      </c>
      <c r="Q102" s="127"/>
      <c r="R102" s="127">
        <v>0</v>
      </c>
      <c r="S102" s="127"/>
      <c r="T102" s="127"/>
      <c r="U102" s="127"/>
      <c r="V102" s="127"/>
      <c r="W102" s="127"/>
    </row>
    <row r="103" spans="1:23" ht="10.9" customHeight="1" x14ac:dyDescent="0.2">
      <c r="A103" s="129" t="s">
        <v>82</v>
      </c>
      <c r="B103" s="129"/>
      <c r="C103" s="129" t="s">
        <v>702</v>
      </c>
      <c r="D103" s="129"/>
      <c r="E103" s="129"/>
      <c r="F103" s="129" t="s">
        <v>703</v>
      </c>
      <c r="G103" s="129"/>
      <c r="H103" s="129"/>
      <c r="I103" s="129"/>
      <c r="J103" s="127">
        <v>0</v>
      </c>
      <c r="K103" s="127"/>
      <c r="L103" s="4">
        <v>0</v>
      </c>
      <c r="M103" s="4">
        <v>66548.53</v>
      </c>
      <c r="N103" s="127">
        <v>66548.53</v>
      </c>
      <c r="O103" s="127"/>
      <c r="P103" s="127">
        <v>0</v>
      </c>
      <c r="Q103" s="127"/>
      <c r="R103" s="127">
        <v>0</v>
      </c>
      <c r="S103" s="127"/>
      <c r="T103" s="127"/>
      <c r="U103" s="127"/>
      <c r="V103" s="127"/>
      <c r="W103" s="127"/>
    </row>
    <row r="104" spans="1:23" ht="10.9" customHeight="1" x14ac:dyDescent="0.2">
      <c r="A104" s="129" t="s">
        <v>82</v>
      </c>
      <c r="B104" s="129"/>
      <c r="C104" s="129" t="s">
        <v>414</v>
      </c>
      <c r="D104" s="129"/>
      <c r="E104" s="129"/>
      <c r="F104" s="129" t="s">
        <v>415</v>
      </c>
      <c r="G104" s="129"/>
      <c r="H104" s="129"/>
      <c r="I104" s="129"/>
      <c r="J104" s="127">
        <v>0</v>
      </c>
      <c r="K104" s="127"/>
      <c r="L104" s="4">
        <v>0</v>
      </c>
      <c r="M104" s="4">
        <v>160797.34</v>
      </c>
      <c r="N104" s="127">
        <v>191134.22</v>
      </c>
      <c r="O104" s="127"/>
      <c r="P104" s="127">
        <v>0</v>
      </c>
      <c r="Q104" s="127"/>
      <c r="R104" s="127">
        <v>30336.880000000001</v>
      </c>
      <c r="S104" s="127"/>
      <c r="T104" s="127"/>
      <c r="U104" s="127"/>
      <c r="V104" s="127"/>
      <c r="W104" s="127"/>
    </row>
    <row r="105" spans="1:23" ht="10.9" customHeight="1" x14ac:dyDescent="0.2">
      <c r="A105" s="129" t="s">
        <v>82</v>
      </c>
      <c r="B105" s="129"/>
      <c r="C105" s="129" t="s">
        <v>416</v>
      </c>
      <c r="D105" s="129"/>
      <c r="E105" s="129"/>
      <c r="F105" s="129" t="s">
        <v>417</v>
      </c>
      <c r="G105" s="129"/>
      <c r="H105" s="129"/>
      <c r="I105" s="129"/>
      <c r="J105" s="127">
        <v>0</v>
      </c>
      <c r="K105" s="127"/>
      <c r="L105" s="4">
        <v>0</v>
      </c>
      <c r="M105" s="4">
        <v>155234.49</v>
      </c>
      <c r="N105" s="127">
        <v>185221.37</v>
      </c>
      <c r="O105" s="127"/>
      <c r="P105" s="127">
        <v>0</v>
      </c>
      <c r="Q105" s="127"/>
      <c r="R105" s="127">
        <v>29986.880000000001</v>
      </c>
      <c r="S105" s="127"/>
      <c r="T105" s="127"/>
      <c r="U105" s="127"/>
      <c r="V105" s="127"/>
      <c r="W105" s="127"/>
    </row>
    <row r="106" spans="1:23" ht="10.9" customHeight="1" x14ac:dyDescent="0.2">
      <c r="A106" s="129" t="s">
        <v>82</v>
      </c>
      <c r="B106" s="129"/>
      <c r="C106" s="129" t="s">
        <v>418</v>
      </c>
      <c r="D106" s="129"/>
      <c r="E106" s="129"/>
      <c r="F106" s="129" t="s">
        <v>419</v>
      </c>
      <c r="G106" s="129"/>
      <c r="H106" s="129"/>
      <c r="I106" s="129"/>
      <c r="J106" s="127">
        <v>0</v>
      </c>
      <c r="K106" s="127"/>
      <c r="L106" s="4">
        <v>0</v>
      </c>
      <c r="M106" s="4">
        <v>1835.32</v>
      </c>
      <c r="N106" s="127">
        <v>1835.32</v>
      </c>
      <c r="O106" s="127"/>
      <c r="P106" s="127">
        <v>0</v>
      </c>
      <c r="Q106" s="127"/>
      <c r="R106" s="127">
        <v>0</v>
      </c>
      <c r="S106" s="127"/>
      <c r="T106" s="127"/>
      <c r="U106" s="127"/>
      <c r="V106" s="127"/>
      <c r="W106" s="127"/>
    </row>
    <row r="107" spans="1:23" ht="10.9" customHeight="1" x14ac:dyDescent="0.2">
      <c r="A107" s="129" t="s">
        <v>82</v>
      </c>
      <c r="B107" s="129"/>
      <c r="C107" s="129" t="s">
        <v>420</v>
      </c>
      <c r="D107" s="129"/>
      <c r="E107" s="129"/>
      <c r="F107" s="129" t="s">
        <v>421</v>
      </c>
      <c r="G107" s="129"/>
      <c r="H107" s="129"/>
      <c r="I107" s="129"/>
      <c r="J107" s="127">
        <v>0</v>
      </c>
      <c r="K107" s="127"/>
      <c r="L107" s="4">
        <v>0</v>
      </c>
      <c r="M107" s="4">
        <v>3727.53</v>
      </c>
      <c r="N107" s="127">
        <v>4077.53</v>
      </c>
      <c r="O107" s="127"/>
      <c r="P107" s="127">
        <v>0</v>
      </c>
      <c r="Q107" s="127"/>
      <c r="R107" s="127">
        <v>350</v>
      </c>
      <c r="S107" s="127"/>
      <c r="T107" s="127"/>
      <c r="U107" s="127"/>
      <c r="V107" s="127"/>
      <c r="W107" s="127"/>
    </row>
    <row r="108" spans="1:23" ht="10.9" customHeight="1" x14ac:dyDescent="0.2">
      <c r="A108" s="129" t="s">
        <v>82</v>
      </c>
      <c r="B108" s="129"/>
      <c r="C108" s="129" t="s">
        <v>157</v>
      </c>
      <c r="D108" s="129"/>
      <c r="E108" s="129"/>
      <c r="F108" s="129" t="s">
        <v>158</v>
      </c>
      <c r="G108" s="129"/>
      <c r="H108" s="129"/>
      <c r="I108" s="129"/>
      <c r="J108" s="127">
        <v>0</v>
      </c>
      <c r="K108" s="127"/>
      <c r="L108" s="4">
        <v>694931.43</v>
      </c>
      <c r="M108" s="4">
        <v>5594730.7699999996</v>
      </c>
      <c r="N108" s="127">
        <v>4991335.51</v>
      </c>
      <c r="O108" s="127"/>
      <c r="P108" s="127">
        <v>0</v>
      </c>
      <c r="Q108" s="127"/>
      <c r="R108" s="127">
        <v>91536.17</v>
      </c>
      <c r="S108" s="127"/>
      <c r="T108" s="127"/>
      <c r="U108" s="127"/>
      <c r="V108" s="127"/>
      <c r="W108" s="127"/>
    </row>
    <row r="109" spans="1:23" ht="19.149999999999999" customHeight="1" x14ac:dyDescent="0.2">
      <c r="A109" s="129" t="s">
        <v>82</v>
      </c>
      <c r="B109" s="129"/>
      <c r="C109" s="129" t="s">
        <v>159</v>
      </c>
      <c r="D109" s="129"/>
      <c r="E109" s="129"/>
      <c r="F109" s="129" t="s">
        <v>160</v>
      </c>
      <c r="G109" s="129"/>
      <c r="H109" s="129"/>
      <c r="I109" s="129"/>
      <c r="J109" s="127">
        <v>0</v>
      </c>
      <c r="K109" s="127"/>
      <c r="L109" s="4">
        <v>2499</v>
      </c>
      <c r="M109" s="4">
        <v>2499</v>
      </c>
      <c r="N109" s="127">
        <v>0</v>
      </c>
      <c r="O109" s="127"/>
      <c r="P109" s="127">
        <v>0</v>
      </c>
      <c r="Q109" s="127"/>
      <c r="R109" s="127">
        <v>0</v>
      </c>
      <c r="S109" s="127"/>
      <c r="T109" s="127"/>
      <c r="U109" s="127"/>
      <c r="V109" s="127"/>
      <c r="W109" s="127"/>
    </row>
    <row r="110" spans="1:23" ht="10.9" customHeight="1" x14ac:dyDescent="0.2">
      <c r="A110" s="129" t="s">
        <v>82</v>
      </c>
      <c r="B110" s="129"/>
      <c r="C110" s="129" t="s">
        <v>161</v>
      </c>
      <c r="D110" s="129"/>
      <c r="E110" s="129"/>
      <c r="F110" s="129" t="s">
        <v>162</v>
      </c>
      <c r="G110" s="129"/>
      <c r="H110" s="129"/>
      <c r="I110" s="129"/>
      <c r="J110" s="127">
        <v>0</v>
      </c>
      <c r="K110" s="127"/>
      <c r="L110" s="4">
        <v>2499</v>
      </c>
      <c r="M110" s="4">
        <v>2499</v>
      </c>
      <c r="N110" s="127">
        <v>0</v>
      </c>
      <c r="O110" s="127"/>
      <c r="P110" s="127">
        <v>0</v>
      </c>
      <c r="Q110" s="127"/>
      <c r="R110" s="127">
        <v>0</v>
      </c>
      <c r="S110" s="127"/>
      <c r="T110" s="127"/>
      <c r="U110" s="127"/>
      <c r="V110" s="127"/>
      <c r="W110" s="127"/>
    </row>
    <row r="111" spans="1:23" ht="10.9" customHeight="1" x14ac:dyDescent="0.2">
      <c r="A111" s="129" t="s">
        <v>82</v>
      </c>
      <c r="B111" s="129"/>
      <c r="C111" s="129" t="s">
        <v>163</v>
      </c>
      <c r="D111" s="129"/>
      <c r="E111" s="129"/>
      <c r="F111" s="129" t="s">
        <v>32</v>
      </c>
      <c r="G111" s="129"/>
      <c r="H111" s="129"/>
      <c r="I111" s="129"/>
      <c r="J111" s="127">
        <v>0</v>
      </c>
      <c r="K111" s="127"/>
      <c r="L111" s="4">
        <v>2499</v>
      </c>
      <c r="M111" s="4">
        <v>2499</v>
      </c>
      <c r="N111" s="127">
        <v>0</v>
      </c>
      <c r="O111" s="127"/>
      <c r="P111" s="127">
        <v>0</v>
      </c>
      <c r="Q111" s="127"/>
      <c r="R111" s="127">
        <v>0</v>
      </c>
      <c r="S111" s="127"/>
      <c r="T111" s="127"/>
      <c r="U111" s="127"/>
      <c r="V111" s="127"/>
      <c r="W111" s="127"/>
    </row>
    <row r="112" spans="1:23" ht="19.149999999999999" customHeight="1" x14ac:dyDescent="0.2">
      <c r="A112" s="129" t="s">
        <v>82</v>
      </c>
      <c r="B112" s="129"/>
      <c r="C112" s="129" t="s">
        <v>166</v>
      </c>
      <c r="D112" s="129"/>
      <c r="E112" s="129"/>
      <c r="F112" s="129" t="s">
        <v>167</v>
      </c>
      <c r="G112" s="129"/>
      <c r="H112" s="129"/>
      <c r="I112" s="129"/>
      <c r="J112" s="127">
        <v>0</v>
      </c>
      <c r="K112" s="127"/>
      <c r="L112" s="4">
        <v>692432.43</v>
      </c>
      <c r="M112" s="4">
        <v>1176586.75</v>
      </c>
      <c r="N112" s="127">
        <v>531284.89</v>
      </c>
      <c r="O112" s="127"/>
      <c r="P112" s="127">
        <v>0</v>
      </c>
      <c r="Q112" s="127"/>
      <c r="R112" s="127">
        <v>47130.57</v>
      </c>
      <c r="S112" s="127"/>
      <c r="T112" s="127"/>
      <c r="U112" s="127"/>
      <c r="V112" s="127"/>
      <c r="W112" s="127"/>
    </row>
    <row r="113" spans="1:23" ht="10.9" customHeight="1" x14ac:dyDescent="0.2">
      <c r="A113" s="129" t="s">
        <v>82</v>
      </c>
      <c r="B113" s="129"/>
      <c r="C113" s="129" t="s">
        <v>168</v>
      </c>
      <c r="D113" s="129"/>
      <c r="E113" s="129"/>
      <c r="F113" s="129" t="s">
        <v>169</v>
      </c>
      <c r="G113" s="129"/>
      <c r="H113" s="129"/>
      <c r="I113" s="129"/>
      <c r="J113" s="127">
        <v>0</v>
      </c>
      <c r="K113" s="127"/>
      <c r="L113" s="4">
        <v>2444.13</v>
      </c>
      <c r="M113" s="4">
        <v>19761.95</v>
      </c>
      <c r="N113" s="127">
        <v>17317.82</v>
      </c>
      <c r="O113" s="127"/>
      <c r="P113" s="127">
        <v>0</v>
      </c>
      <c r="Q113" s="127"/>
      <c r="R113" s="127">
        <v>0</v>
      </c>
      <c r="S113" s="127"/>
      <c r="T113" s="127"/>
      <c r="U113" s="127"/>
      <c r="V113" s="127"/>
      <c r="W113" s="127"/>
    </row>
    <row r="114" spans="1:23" ht="10.9" customHeight="1" x14ac:dyDescent="0.2">
      <c r="A114" s="129" t="s">
        <v>82</v>
      </c>
      <c r="B114" s="129"/>
      <c r="C114" s="129" t="s">
        <v>170</v>
      </c>
      <c r="D114" s="129"/>
      <c r="E114" s="129"/>
      <c r="F114" s="129" t="s">
        <v>31</v>
      </c>
      <c r="G114" s="129"/>
      <c r="H114" s="129"/>
      <c r="I114" s="129"/>
      <c r="J114" s="127">
        <v>0</v>
      </c>
      <c r="K114" s="127"/>
      <c r="L114" s="4">
        <v>41.76</v>
      </c>
      <c r="M114" s="4">
        <v>41.76</v>
      </c>
      <c r="N114" s="127">
        <v>0</v>
      </c>
      <c r="O114" s="127"/>
      <c r="P114" s="127">
        <v>0</v>
      </c>
      <c r="Q114" s="127"/>
      <c r="R114" s="127">
        <v>0</v>
      </c>
      <c r="S114" s="127"/>
      <c r="T114" s="127"/>
      <c r="U114" s="127"/>
      <c r="V114" s="127"/>
      <c r="W114" s="127"/>
    </row>
    <row r="115" spans="1:23" ht="10.9" customHeight="1" x14ac:dyDescent="0.2">
      <c r="A115" s="129" t="s">
        <v>82</v>
      </c>
      <c r="B115" s="129"/>
      <c r="C115" s="129" t="s">
        <v>422</v>
      </c>
      <c r="D115" s="129"/>
      <c r="E115" s="129"/>
      <c r="F115" s="129" t="s">
        <v>3</v>
      </c>
      <c r="G115" s="129"/>
      <c r="H115" s="129"/>
      <c r="I115" s="129"/>
      <c r="J115" s="127">
        <v>0</v>
      </c>
      <c r="K115" s="127"/>
      <c r="L115" s="4">
        <v>2349</v>
      </c>
      <c r="M115" s="4">
        <v>2349</v>
      </c>
      <c r="N115" s="127">
        <v>0</v>
      </c>
      <c r="O115" s="127"/>
      <c r="P115" s="127">
        <v>0</v>
      </c>
      <c r="Q115" s="127"/>
      <c r="R115" s="127">
        <v>0</v>
      </c>
      <c r="S115" s="127"/>
      <c r="T115" s="127"/>
      <c r="U115" s="127"/>
      <c r="V115" s="127"/>
      <c r="W115" s="127"/>
    </row>
    <row r="116" spans="1:23" ht="10.9" customHeight="1" x14ac:dyDescent="0.2">
      <c r="A116" s="129" t="s">
        <v>82</v>
      </c>
      <c r="B116" s="129"/>
      <c r="C116" s="129" t="s">
        <v>704</v>
      </c>
      <c r="D116" s="129"/>
      <c r="E116" s="129"/>
      <c r="F116" s="129" t="s">
        <v>33</v>
      </c>
      <c r="G116" s="129"/>
      <c r="H116" s="129"/>
      <c r="I116" s="129"/>
      <c r="J116" s="127">
        <v>0</v>
      </c>
      <c r="K116" s="127"/>
      <c r="L116" s="4">
        <v>0</v>
      </c>
      <c r="M116" s="4">
        <v>84.52</v>
      </c>
      <c r="N116" s="127">
        <v>84.52</v>
      </c>
      <c r="O116" s="127"/>
      <c r="P116" s="127">
        <v>0</v>
      </c>
      <c r="Q116" s="127"/>
      <c r="R116" s="127">
        <v>0</v>
      </c>
      <c r="S116" s="127"/>
      <c r="T116" s="127"/>
      <c r="U116" s="127"/>
      <c r="V116" s="127"/>
      <c r="W116" s="127"/>
    </row>
    <row r="117" spans="1:23" ht="10.9" customHeight="1" x14ac:dyDescent="0.2">
      <c r="A117" s="129" t="s">
        <v>82</v>
      </c>
      <c r="B117" s="129"/>
      <c r="C117" s="129" t="s">
        <v>254</v>
      </c>
      <c r="D117" s="129"/>
      <c r="E117" s="129"/>
      <c r="F117" s="129" t="s">
        <v>255</v>
      </c>
      <c r="G117" s="129"/>
      <c r="H117" s="129"/>
      <c r="I117" s="129"/>
      <c r="J117" s="127">
        <v>0</v>
      </c>
      <c r="K117" s="127"/>
      <c r="L117" s="4">
        <v>20.88</v>
      </c>
      <c r="M117" s="4">
        <v>20.88</v>
      </c>
      <c r="N117" s="127">
        <v>0</v>
      </c>
      <c r="O117" s="127"/>
      <c r="P117" s="127">
        <v>0</v>
      </c>
      <c r="Q117" s="127"/>
      <c r="R117" s="127">
        <v>0</v>
      </c>
      <c r="S117" s="127"/>
      <c r="T117" s="127"/>
      <c r="U117" s="127"/>
      <c r="V117" s="127"/>
      <c r="W117" s="127"/>
    </row>
    <row r="118" spans="1:23" ht="10.9" customHeight="1" x14ac:dyDescent="0.2">
      <c r="A118" s="129" t="s">
        <v>82</v>
      </c>
      <c r="B118" s="129"/>
      <c r="C118" s="129" t="s">
        <v>423</v>
      </c>
      <c r="D118" s="129"/>
      <c r="E118" s="129"/>
      <c r="F118" s="129" t="s">
        <v>276</v>
      </c>
      <c r="G118" s="129"/>
      <c r="H118" s="129"/>
      <c r="I118" s="129"/>
      <c r="J118" s="127">
        <v>0</v>
      </c>
      <c r="K118" s="127"/>
      <c r="L118" s="4">
        <v>32.49</v>
      </c>
      <c r="M118" s="4">
        <v>32.49</v>
      </c>
      <c r="N118" s="127">
        <v>0</v>
      </c>
      <c r="O118" s="127"/>
      <c r="P118" s="127">
        <v>0</v>
      </c>
      <c r="Q118" s="127"/>
      <c r="R118" s="127">
        <v>0</v>
      </c>
      <c r="S118" s="127"/>
      <c r="T118" s="127"/>
      <c r="U118" s="127"/>
      <c r="V118" s="127"/>
      <c r="W118" s="127"/>
    </row>
    <row r="119" spans="1:23" ht="10.9" customHeight="1" x14ac:dyDescent="0.2">
      <c r="A119" s="129" t="s">
        <v>82</v>
      </c>
      <c r="B119" s="129"/>
      <c r="C119" s="129" t="s">
        <v>424</v>
      </c>
      <c r="D119" s="129"/>
      <c r="E119" s="129"/>
      <c r="F119" s="129" t="s">
        <v>295</v>
      </c>
      <c r="G119" s="129"/>
      <c r="H119" s="129"/>
      <c r="I119" s="129"/>
      <c r="J119" s="127">
        <v>0</v>
      </c>
      <c r="K119" s="127"/>
      <c r="L119" s="4">
        <v>0</v>
      </c>
      <c r="M119" s="4">
        <v>16125.3</v>
      </c>
      <c r="N119" s="127">
        <v>16125.3</v>
      </c>
      <c r="O119" s="127"/>
      <c r="P119" s="127">
        <v>0</v>
      </c>
      <c r="Q119" s="127"/>
      <c r="R119" s="127">
        <v>0</v>
      </c>
      <c r="S119" s="127"/>
      <c r="T119" s="127"/>
      <c r="U119" s="127"/>
      <c r="V119" s="127"/>
      <c r="W119" s="127"/>
    </row>
    <row r="120" spans="1:23" ht="10.9" customHeight="1" x14ac:dyDescent="0.2">
      <c r="A120" s="129" t="s">
        <v>82</v>
      </c>
      <c r="B120" s="129"/>
      <c r="C120" s="129" t="s">
        <v>705</v>
      </c>
      <c r="D120" s="129"/>
      <c r="E120" s="129"/>
      <c r="F120" s="129" t="s">
        <v>706</v>
      </c>
      <c r="G120" s="129"/>
      <c r="H120" s="129"/>
      <c r="I120" s="129"/>
      <c r="J120" s="127">
        <v>0</v>
      </c>
      <c r="K120" s="127"/>
      <c r="L120" s="4">
        <v>0</v>
      </c>
      <c r="M120" s="4">
        <v>1108</v>
      </c>
      <c r="N120" s="127">
        <v>1108</v>
      </c>
      <c r="O120" s="127"/>
      <c r="P120" s="127">
        <v>0</v>
      </c>
      <c r="Q120" s="127"/>
      <c r="R120" s="127">
        <v>0</v>
      </c>
      <c r="S120" s="127"/>
      <c r="T120" s="127"/>
      <c r="U120" s="127"/>
      <c r="V120" s="127"/>
      <c r="W120" s="127"/>
    </row>
    <row r="121" spans="1:23" ht="10.9" customHeight="1" x14ac:dyDescent="0.2">
      <c r="A121" s="129" t="s">
        <v>82</v>
      </c>
      <c r="B121" s="129"/>
      <c r="C121" s="129" t="s">
        <v>171</v>
      </c>
      <c r="D121" s="129"/>
      <c r="E121" s="129"/>
      <c r="F121" s="129" t="s">
        <v>172</v>
      </c>
      <c r="G121" s="129"/>
      <c r="H121" s="129"/>
      <c r="I121" s="129"/>
      <c r="J121" s="127">
        <v>0</v>
      </c>
      <c r="K121" s="127"/>
      <c r="L121" s="4">
        <v>640914.87</v>
      </c>
      <c r="M121" s="4">
        <v>611226.02</v>
      </c>
      <c r="N121" s="127">
        <v>2000</v>
      </c>
      <c r="O121" s="127"/>
      <c r="P121" s="127">
        <v>0</v>
      </c>
      <c r="Q121" s="127"/>
      <c r="R121" s="127">
        <v>31688.85</v>
      </c>
      <c r="S121" s="127"/>
      <c r="T121" s="127"/>
      <c r="U121" s="127"/>
      <c r="V121" s="127"/>
      <c r="W121" s="127"/>
    </row>
    <row r="122" spans="1:23" ht="10.9" customHeight="1" x14ac:dyDescent="0.2">
      <c r="A122" s="129" t="s">
        <v>82</v>
      </c>
      <c r="B122" s="129"/>
      <c r="C122" s="129" t="s">
        <v>707</v>
      </c>
      <c r="D122" s="129"/>
      <c r="E122" s="129"/>
      <c r="F122" s="129" t="s">
        <v>3</v>
      </c>
      <c r="G122" s="129"/>
      <c r="H122" s="129"/>
      <c r="I122" s="129"/>
      <c r="J122" s="127">
        <v>0</v>
      </c>
      <c r="K122" s="127"/>
      <c r="L122" s="4">
        <v>0</v>
      </c>
      <c r="M122" s="4">
        <v>2000</v>
      </c>
      <c r="N122" s="127">
        <v>2000</v>
      </c>
      <c r="O122" s="127"/>
      <c r="P122" s="127">
        <v>0</v>
      </c>
      <c r="Q122" s="127"/>
      <c r="R122" s="127">
        <v>0</v>
      </c>
      <c r="S122" s="127"/>
      <c r="T122" s="127"/>
      <c r="U122" s="127"/>
      <c r="V122" s="127"/>
      <c r="W122" s="127"/>
    </row>
    <row r="123" spans="1:23" ht="10.9" customHeight="1" x14ac:dyDescent="0.2">
      <c r="A123" s="129" t="s">
        <v>82</v>
      </c>
      <c r="B123" s="129"/>
      <c r="C123" s="129" t="s">
        <v>200</v>
      </c>
      <c r="D123" s="129"/>
      <c r="E123" s="129"/>
      <c r="F123" s="129" t="s">
        <v>2</v>
      </c>
      <c r="G123" s="129"/>
      <c r="H123" s="129"/>
      <c r="I123" s="129"/>
      <c r="J123" s="127">
        <v>0</v>
      </c>
      <c r="K123" s="127"/>
      <c r="L123" s="4">
        <v>599935.39</v>
      </c>
      <c r="M123" s="4">
        <v>599935.39</v>
      </c>
      <c r="N123" s="127">
        <v>0</v>
      </c>
      <c r="O123" s="127"/>
      <c r="P123" s="127">
        <v>0</v>
      </c>
      <c r="Q123" s="127"/>
      <c r="R123" s="127">
        <v>0</v>
      </c>
      <c r="S123" s="127"/>
      <c r="T123" s="127"/>
      <c r="U123" s="127"/>
      <c r="V123" s="127"/>
      <c r="W123" s="127"/>
    </row>
    <row r="124" spans="1:23" ht="10.9" customHeight="1" x14ac:dyDescent="0.2">
      <c r="A124" s="129" t="s">
        <v>82</v>
      </c>
      <c r="B124" s="129"/>
      <c r="C124" s="129" t="s">
        <v>257</v>
      </c>
      <c r="D124" s="129"/>
      <c r="E124" s="129"/>
      <c r="F124" s="129" t="s">
        <v>258</v>
      </c>
      <c r="G124" s="129"/>
      <c r="H124" s="129"/>
      <c r="I124" s="129"/>
      <c r="J124" s="127">
        <v>0</v>
      </c>
      <c r="K124" s="127"/>
      <c r="L124" s="4">
        <v>9290.6299999999992</v>
      </c>
      <c r="M124" s="4">
        <v>9290.6299999999992</v>
      </c>
      <c r="N124" s="127">
        <v>0</v>
      </c>
      <c r="O124" s="127"/>
      <c r="P124" s="127">
        <v>0</v>
      </c>
      <c r="Q124" s="127"/>
      <c r="R124" s="127">
        <v>0</v>
      </c>
      <c r="S124" s="127"/>
      <c r="T124" s="127"/>
      <c r="U124" s="127"/>
      <c r="V124" s="127"/>
      <c r="W124" s="127"/>
    </row>
    <row r="125" spans="1:23" ht="10.9" customHeight="1" x14ac:dyDescent="0.2">
      <c r="A125" s="129" t="s">
        <v>82</v>
      </c>
      <c r="B125" s="129"/>
      <c r="C125" s="129" t="s">
        <v>259</v>
      </c>
      <c r="D125" s="129"/>
      <c r="E125" s="129"/>
      <c r="F125" s="129" t="s">
        <v>260</v>
      </c>
      <c r="G125" s="129"/>
      <c r="H125" s="129"/>
      <c r="I125" s="129"/>
      <c r="J125" s="127">
        <v>0</v>
      </c>
      <c r="K125" s="127"/>
      <c r="L125" s="4">
        <v>7052.62</v>
      </c>
      <c r="M125" s="4">
        <v>0</v>
      </c>
      <c r="N125" s="127">
        <v>0</v>
      </c>
      <c r="O125" s="127"/>
      <c r="P125" s="127">
        <v>0</v>
      </c>
      <c r="Q125" s="127"/>
      <c r="R125" s="127">
        <v>7052.62</v>
      </c>
      <c r="S125" s="127"/>
      <c r="T125" s="127"/>
      <c r="U125" s="127"/>
      <c r="V125" s="127"/>
      <c r="W125" s="127"/>
    </row>
    <row r="126" spans="1:23" ht="10.9" customHeight="1" x14ac:dyDescent="0.2">
      <c r="A126" s="129" t="s">
        <v>82</v>
      </c>
      <c r="B126" s="129"/>
      <c r="C126" s="129" t="s">
        <v>261</v>
      </c>
      <c r="D126" s="129"/>
      <c r="E126" s="129"/>
      <c r="F126" s="129" t="s">
        <v>262</v>
      </c>
      <c r="G126" s="129"/>
      <c r="H126" s="129"/>
      <c r="I126" s="129"/>
      <c r="J126" s="127">
        <v>0</v>
      </c>
      <c r="K126" s="127"/>
      <c r="L126" s="4">
        <v>4036.49</v>
      </c>
      <c r="M126" s="4">
        <v>0</v>
      </c>
      <c r="N126" s="127">
        <v>0</v>
      </c>
      <c r="O126" s="127"/>
      <c r="P126" s="127">
        <v>0</v>
      </c>
      <c r="Q126" s="127"/>
      <c r="R126" s="127">
        <v>4036.49</v>
      </c>
      <c r="S126" s="127"/>
      <c r="T126" s="127"/>
      <c r="U126" s="127"/>
      <c r="V126" s="127"/>
      <c r="W126" s="127"/>
    </row>
    <row r="127" spans="1:23" ht="10.9" customHeight="1" x14ac:dyDescent="0.2">
      <c r="A127" s="129" t="s">
        <v>82</v>
      </c>
      <c r="B127" s="129"/>
      <c r="C127" s="129" t="s">
        <v>263</v>
      </c>
      <c r="D127" s="129"/>
      <c r="E127" s="129"/>
      <c r="F127" s="129" t="s">
        <v>264</v>
      </c>
      <c r="G127" s="129"/>
      <c r="H127" s="129"/>
      <c r="I127" s="129"/>
      <c r="J127" s="127">
        <v>0</v>
      </c>
      <c r="K127" s="127"/>
      <c r="L127" s="4">
        <v>20599.740000000002</v>
      </c>
      <c r="M127" s="4">
        <v>0</v>
      </c>
      <c r="N127" s="127">
        <v>0</v>
      </c>
      <c r="O127" s="127"/>
      <c r="P127" s="127">
        <v>0</v>
      </c>
      <c r="Q127" s="127"/>
      <c r="R127" s="127">
        <v>20599.740000000002</v>
      </c>
      <c r="S127" s="127"/>
      <c r="T127" s="127"/>
      <c r="U127" s="127"/>
      <c r="V127" s="127"/>
      <c r="W127" s="127"/>
    </row>
    <row r="128" spans="1:23" ht="10.9" customHeight="1" x14ac:dyDescent="0.2">
      <c r="A128" s="129" t="s">
        <v>82</v>
      </c>
      <c r="B128" s="129"/>
      <c r="C128" s="129" t="s">
        <v>173</v>
      </c>
      <c r="D128" s="129"/>
      <c r="E128" s="129"/>
      <c r="F128" s="129" t="s">
        <v>174</v>
      </c>
      <c r="G128" s="129"/>
      <c r="H128" s="129"/>
      <c r="I128" s="129"/>
      <c r="J128" s="127">
        <v>0</v>
      </c>
      <c r="K128" s="127"/>
      <c r="L128" s="4">
        <v>35544.65</v>
      </c>
      <c r="M128" s="4">
        <v>67728.03</v>
      </c>
      <c r="N128" s="127">
        <v>34439.4</v>
      </c>
      <c r="O128" s="127"/>
      <c r="P128" s="127">
        <v>0</v>
      </c>
      <c r="Q128" s="127"/>
      <c r="R128" s="127">
        <v>2256.02</v>
      </c>
      <c r="S128" s="127"/>
      <c r="T128" s="127"/>
      <c r="U128" s="127"/>
      <c r="V128" s="127"/>
      <c r="W128" s="127"/>
    </row>
    <row r="129" spans="1:23" ht="10.9" customHeight="1" x14ac:dyDescent="0.2">
      <c r="A129" s="129" t="s">
        <v>82</v>
      </c>
      <c r="B129" s="129"/>
      <c r="C129" s="129" t="s">
        <v>425</v>
      </c>
      <c r="D129" s="129"/>
      <c r="E129" s="129"/>
      <c r="F129" s="129" t="s">
        <v>253</v>
      </c>
      <c r="G129" s="129"/>
      <c r="H129" s="129"/>
      <c r="I129" s="129"/>
      <c r="J129" s="127">
        <v>0</v>
      </c>
      <c r="K129" s="127"/>
      <c r="L129" s="4">
        <v>0</v>
      </c>
      <c r="M129" s="4">
        <v>12132.6</v>
      </c>
      <c r="N129" s="127">
        <v>14388.62</v>
      </c>
      <c r="O129" s="127"/>
      <c r="P129" s="127">
        <v>0</v>
      </c>
      <c r="Q129" s="127"/>
      <c r="R129" s="127">
        <v>2256.02</v>
      </c>
      <c r="S129" s="127"/>
      <c r="T129" s="127"/>
      <c r="U129" s="127"/>
      <c r="V129" s="127"/>
      <c r="W129" s="127"/>
    </row>
    <row r="130" spans="1:23" ht="10.9" customHeight="1" x14ac:dyDescent="0.2">
      <c r="A130" s="129" t="s">
        <v>82</v>
      </c>
      <c r="B130" s="129"/>
      <c r="C130" s="129" t="s">
        <v>201</v>
      </c>
      <c r="D130" s="129"/>
      <c r="E130" s="129"/>
      <c r="F130" s="129" t="s">
        <v>2</v>
      </c>
      <c r="G130" s="129"/>
      <c r="H130" s="129"/>
      <c r="I130" s="129"/>
      <c r="J130" s="127">
        <v>0</v>
      </c>
      <c r="K130" s="127"/>
      <c r="L130" s="4">
        <v>35477.68</v>
      </c>
      <c r="M130" s="4">
        <v>35477.68</v>
      </c>
      <c r="N130" s="127">
        <v>0</v>
      </c>
      <c r="O130" s="127"/>
      <c r="P130" s="127">
        <v>0</v>
      </c>
      <c r="Q130" s="127"/>
      <c r="R130" s="127">
        <v>0</v>
      </c>
      <c r="S130" s="127"/>
      <c r="T130" s="127"/>
      <c r="U130" s="127"/>
      <c r="V130" s="127"/>
      <c r="W130" s="127"/>
    </row>
    <row r="131" spans="1:23" ht="10.9" customHeight="1" x14ac:dyDescent="0.2">
      <c r="A131" s="129" t="s">
        <v>82</v>
      </c>
      <c r="B131" s="129"/>
      <c r="C131" s="129" t="s">
        <v>265</v>
      </c>
      <c r="D131" s="129"/>
      <c r="E131" s="129"/>
      <c r="F131" s="129" t="s">
        <v>255</v>
      </c>
      <c r="G131" s="129"/>
      <c r="H131" s="129"/>
      <c r="I131" s="129"/>
      <c r="J131" s="127">
        <v>0</v>
      </c>
      <c r="K131" s="127"/>
      <c r="L131" s="4">
        <v>66.97</v>
      </c>
      <c r="M131" s="4">
        <v>66.97</v>
      </c>
      <c r="N131" s="127">
        <v>0</v>
      </c>
      <c r="O131" s="127"/>
      <c r="P131" s="127">
        <v>0</v>
      </c>
      <c r="Q131" s="127"/>
      <c r="R131" s="127">
        <v>0</v>
      </c>
      <c r="S131" s="127"/>
      <c r="T131" s="127"/>
      <c r="U131" s="127"/>
      <c r="V131" s="127"/>
      <c r="W131" s="127"/>
    </row>
    <row r="132" spans="1:23" ht="10.9" customHeight="1" x14ac:dyDescent="0.2">
      <c r="A132" s="129" t="s">
        <v>82</v>
      </c>
      <c r="B132" s="129"/>
      <c r="C132" s="129" t="s">
        <v>426</v>
      </c>
      <c r="D132" s="129"/>
      <c r="E132" s="129"/>
      <c r="F132" s="129" t="s">
        <v>295</v>
      </c>
      <c r="G132" s="129"/>
      <c r="H132" s="129"/>
      <c r="I132" s="129"/>
      <c r="J132" s="127">
        <v>0</v>
      </c>
      <c r="K132" s="127"/>
      <c r="L132" s="4">
        <v>0</v>
      </c>
      <c r="M132" s="4">
        <v>10440</v>
      </c>
      <c r="N132" s="127">
        <v>10440</v>
      </c>
      <c r="O132" s="127"/>
      <c r="P132" s="127">
        <v>0</v>
      </c>
      <c r="Q132" s="127"/>
      <c r="R132" s="127">
        <v>0</v>
      </c>
      <c r="S132" s="127"/>
      <c r="T132" s="127"/>
      <c r="U132" s="127"/>
      <c r="V132" s="127"/>
      <c r="W132" s="127"/>
    </row>
    <row r="133" spans="1:23" ht="10.9" customHeight="1" x14ac:dyDescent="0.2">
      <c r="A133" s="129" t="s">
        <v>82</v>
      </c>
      <c r="B133" s="129"/>
      <c r="C133" s="129" t="s">
        <v>708</v>
      </c>
      <c r="D133" s="129"/>
      <c r="E133" s="129"/>
      <c r="F133" s="129" t="s">
        <v>280</v>
      </c>
      <c r="G133" s="129"/>
      <c r="H133" s="129"/>
      <c r="I133" s="129"/>
      <c r="J133" s="127">
        <v>0</v>
      </c>
      <c r="K133" s="127"/>
      <c r="L133" s="4">
        <v>0</v>
      </c>
      <c r="M133" s="4">
        <v>9610.7800000000007</v>
      </c>
      <c r="N133" s="127">
        <v>9610.7800000000007</v>
      </c>
      <c r="O133" s="127"/>
      <c r="P133" s="127">
        <v>0</v>
      </c>
      <c r="Q133" s="127"/>
      <c r="R133" s="127">
        <v>0</v>
      </c>
      <c r="S133" s="127"/>
      <c r="T133" s="127"/>
      <c r="U133" s="127"/>
      <c r="V133" s="127"/>
      <c r="W133" s="127"/>
    </row>
    <row r="134" spans="1:23" ht="10.9" customHeight="1" x14ac:dyDescent="0.2">
      <c r="A134" s="129" t="s">
        <v>82</v>
      </c>
      <c r="B134" s="129"/>
      <c r="C134" s="129" t="s">
        <v>175</v>
      </c>
      <c r="D134" s="129"/>
      <c r="E134" s="129"/>
      <c r="F134" s="129" t="s">
        <v>176</v>
      </c>
      <c r="G134" s="129"/>
      <c r="H134" s="129"/>
      <c r="I134" s="129"/>
      <c r="J134" s="127">
        <v>0</v>
      </c>
      <c r="K134" s="127"/>
      <c r="L134" s="4">
        <v>378.77</v>
      </c>
      <c r="M134" s="4">
        <v>445.74</v>
      </c>
      <c r="N134" s="127">
        <v>66.97</v>
      </c>
      <c r="O134" s="127"/>
      <c r="P134" s="127">
        <v>0</v>
      </c>
      <c r="Q134" s="127"/>
      <c r="R134" s="127">
        <v>0</v>
      </c>
      <c r="S134" s="127"/>
      <c r="T134" s="127"/>
      <c r="U134" s="127"/>
      <c r="V134" s="127"/>
      <c r="W134" s="127"/>
    </row>
    <row r="135" spans="1:23" ht="10.9" customHeight="1" x14ac:dyDescent="0.2">
      <c r="A135" s="129" t="s">
        <v>82</v>
      </c>
      <c r="B135" s="129"/>
      <c r="C135" s="129" t="s">
        <v>177</v>
      </c>
      <c r="D135" s="129"/>
      <c r="E135" s="129"/>
      <c r="F135" s="129" t="s">
        <v>2</v>
      </c>
      <c r="G135" s="129"/>
      <c r="H135" s="129"/>
      <c r="I135" s="129"/>
      <c r="J135" s="127">
        <v>0</v>
      </c>
      <c r="K135" s="127"/>
      <c r="L135" s="4">
        <v>378.77</v>
      </c>
      <c r="M135" s="4">
        <v>378.77</v>
      </c>
      <c r="N135" s="127">
        <v>0</v>
      </c>
      <c r="O135" s="127"/>
      <c r="P135" s="127">
        <v>0</v>
      </c>
      <c r="Q135" s="127"/>
      <c r="R135" s="127">
        <v>0</v>
      </c>
      <c r="S135" s="127"/>
      <c r="T135" s="127"/>
      <c r="U135" s="127"/>
      <c r="V135" s="127"/>
      <c r="W135" s="127"/>
    </row>
    <row r="136" spans="1:23" ht="10.9" customHeight="1" x14ac:dyDescent="0.2">
      <c r="A136" s="129" t="s">
        <v>82</v>
      </c>
      <c r="B136" s="129"/>
      <c r="C136" s="129" t="s">
        <v>427</v>
      </c>
      <c r="D136" s="129"/>
      <c r="E136" s="129"/>
      <c r="F136" s="129" t="s">
        <v>295</v>
      </c>
      <c r="G136" s="129"/>
      <c r="H136" s="129"/>
      <c r="I136" s="129"/>
      <c r="J136" s="127">
        <v>0</v>
      </c>
      <c r="K136" s="127"/>
      <c r="L136" s="4">
        <v>0</v>
      </c>
      <c r="M136" s="4">
        <v>66.97</v>
      </c>
      <c r="N136" s="127">
        <v>66.97</v>
      </c>
      <c r="O136" s="127"/>
      <c r="P136" s="127">
        <v>0</v>
      </c>
      <c r="Q136" s="127"/>
      <c r="R136" s="127">
        <v>0</v>
      </c>
      <c r="S136" s="127"/>
      <c r="T136" s="127"/>
      <c r="U136" s="127"/>
      <c r="V136" s="127"/>
      <c r="W136" s="127"/>
    </row>
    <row r="137" spans="1:23" ht="10.9" customHeight="1" x14ac:dyDescent="0.2">
      <c r="A137" s="129" t="s">
        <v>82</v>
      </c>
      <c r="B137" s="129"/>
      <c r="C137" s="129" t="s">
        <v>709</v>
      </c>
      <c r="D137" s="129"/>
      <c r="E137" s="129"/>
      <c r="F137" s="129" t="s">
        <v>710</v>
      </c>
      <c r="G137" s="129"/>
      <c r="H137" s="129"/>
      <c r="I137" s="129"/>
      <c r="J137" s="127">
        <v>0</v>
      </c>
      <c r="K137" s="127"/>
      <c r="L137" s="4">
        <v>0</v>
      </c>
      <c r="M137" s="4">
        <v>23200</v>
      </c>
      <c r="N137" s="127">
        <v>23200</v>
      </c>
      <c r="O137" s="127"/>
      <c r="P137" s="127">
        <v>0</v>
      </c>
      <c r="Q137" s="127"/>
      <c r="R137" s="127">
        <v>0</v>
      </c>
      <c r="S137" s="127"/>
      <c r="T137" s="127"/>
      <c r="U137" s="127"/>
      <c r="V137" s="127"/>
      <c r="W137" s="127"/>
    </row>
    <row r="138" spans="1:23" ht="10.9" customHeight="1" x14ac:dyDescent="0.2">
      <c r="A138" s="129" t="s">
        <v>82</v>
      </c>
      <c r="B138" s="129"/>
      <c r="C138" s="129" t="s">
        <v>711</v>
      </c>
      <c r="D138" s="129"/>
      <c r="E138" s="129"/>
      <c r="F138" s="129" t="s">
        <v>280</v>
      </c>
      <c r="G138" s="129"/>
      <c r="H138" s="129"/>
      <c r="I138" s="129"/>
      <c r="J138" s="127">
        <v>0</v>
      </c>
      <c r="K138" s="127"/>
      <c r="L138" s="4">
        <v>0</v>
      </c>
      <c r="M138" s="4">
        <v>23200</v>
      </c>
      <c r="N138" s="127">
        <v>23200</v>
      </c>
      <c r="O138" s="127"/>
      <c r="P138" s="127">
        <v>0</v>
      </c>
      <c r="Q138" s="127"/>
      <c r="R138" s="127">
        <v>0</v>
      </c>
      <c r="S138" s="127"/>
      <c r="T138" s="127"/>
      <c r="U138" s="127"/>
      <c r="V138" s="127"/>
      <c r="W138" s="127"/>
    </row>
    <row r="139" spans="1:23" ht="10.9" customHeight="1" x14ac:dyDescent="0.2">
      <c r="A139" s="129" t="s">
        <v>82</v>
      </c>
      <c r="B139" s="129"/>
      <c r="C139" s="129" t="s">
        <v>202</v>
      </c>
      <c r="D139" s="129"/>
      <c r="E139" s="129"/>
      <c r="F139" s="129" t="s">
        <v>203</v>
      </c>
      <c r="G139" s="129"/>
      <c r="H139" s="129"/>
      <c r="I139" s="129"/>
      <c r="J139" s="127">
        <v>0</v>
      </c>
      <c r="K139" s="127"/>
      <c r="L139" s="4">
        <v>0</v>
      </c>
      <c r="M139" s="4">
        <v>7250</v>
      </c>
      <c r="N139" s="127">
        <v>7250</v>
      </c>
      <c r="O139" s="127"/>
      <c r="P139" s="127">
        <v>0</v>
      </c>
      <c r="Q139" s="127"/>
      <c r="R139" s="127">
        <v>0</v>
      </c>
      <c r="S139" s="127"/>
      <c r="T139" s="127"/>
      <c r="U139" s="127"/>
      <c r="V139" s="127"/>
      <c r="W139" s="127"/>
    </row>
    <row r="140" spans="1:23" ht="10.9" customHeight="1" x14ac:dyDescent="0.2">
      <c r="A140" s="129" t="s">
        <v>82</v>
      </c>
      <c r="B140" s="129"/>
      <c r="C140" s="129" t="s">
        <v>428</v>
      </c>
      <c r="D140" s="129"/>
      <c r="E140" s="129"/>
      <c r="F140" s="129" t="s">
        <v>429</v>
      </c>
      <c r="G140" s="129"/>
      <c r="H140" s="129"/>
      <c r="I140" s="129"/>
      <c r="J140" s="127">
        <v>0</v>
      </c>
      <c r="K140" s="127"/>
      <c r="L140" s="4">
        <v>0</v>
      </c>
      <c r="M140" s="4">
        <v>7250</v>
      </c>
      <c r="N140" s="127">
        <v>7250</v>
      </c>
      <c r="O140" s="127"/>
      <c r="P140" s="127">
        <v>0</v>
      </c>
      <c r="Q140" s="127"/>
      <c r="R140" s="127">
        <v>0</v>
      </c>
      <c r="S140" s="127"/>
      <c r="T140" s="127"/>
      <c r="U140" s="127"/>
      <c r="V140" s="127"/>
      <c r="W140" s="127"/>
    </row>
    <row r="141" spans="1:23" ht="10.9" customHeight="1" x14ac:dyDescent="0.2">
      <c r="A141" s="129" t="s">
        <v>82</v>
      </c>
      <c r="B141" s="129"/>
      <c r="C141" s="129" t="s">
        <v>178</v>
      </c>
      <c r="D141" s="129"/>
      <c r="E141" s="129"/>
      <c r="F141" s="129" t="s">
        <v>179</v>
      </c>
      <c r="G141" s="129"/>
      <c r="H141" s="129"/>
      <c r="I141" s="129"/>
      <c r="J141" s="127">
        <v>0</v>
      </c>
      <c r="K141" s="127"/>
      <c r="L141" s="4">
        <v>0</v>
      </c>
      <c r="M141" s="4">
        <v>126575</v>
      </c>
      <c r="N141" s="127">
        <v>126575</v>
      </c>
      <c r="O141" s="127"/>
      <c r="P141" s="127">
        <v>0</v>
      </c>
      <c r="Q141" s="127"/>
      <c r="R141" s="127">
        <v>0</v>
      </c>
      <c r="S141" s="127"/>
      <c r="T141" s="127"/>
      <c r="U141" s="127"/>
      <c r="V141" s="127"/>
      <c r="W141" s="127"/>
    </row>
    <row r="142" spans="1:23" ht="10.9" customHeight="1" x14ac:dyDescent="0.2">
      <c r="A142" s="129" t="s">
        <v>82</v>
      </c>
      <c r="B142" s="129"/>
      <c r="C142" s="129" t="s">
        <v>430</v>
      </c>
      <c r="D142" s="129"/>
      <c r="E142" s="129"/>
      <c r="F142" s="129" t="s">
        <v>431</v>
      </c>
      <c r="G142" s="129"/>
      <c r="H142" s="129"/>
      <c r="I142" s="129"/>
      <c r="J142" s="127">
        <v>0</v>
      </c>
      <c r="K142" s="127"/>
      <c r="L142" s="4">
        <v>0</v>
      </c>
      <c r="M142" s="4">
        <v>122380</v>
      </c>
      <c r="N142" s="127">
        <v>122380</v>
      </c>
      <c r="O142" s="127"/>
      <c r="P142" s="127">
        <v>0</v>
      </c>
      <c r="Q142" s="127"/>
      <c r="R142" s="127">
        <v>0</v>
      </c>
      <c r="S142" s="127"/>
      <c r="T142" s="127"/>
      <c r="U142" s="127"/>
      <c r="V142" s="127"/>
      <c r="W142" s="127"/>
    </row>
    <row r="143" spans="1:23" ht="10.9" customHeight="1" x14ac:dyDescent="0.2">
      <c r="A143" s="129" t="s">
        <v>82</v>
      </c>
      <c r="B143" s="129"/>
      <c r="C143" s="129" t="s">
        <v>712</v>
      </c>
      <c r="D143" s="129"/>
      <c r="E143" s="129"/>
      <c r="F143" s="129" t="s">
        <v>253</v>
      </c>
      <c r="G143" s="129"/>
      <c r="H143" s="129"/>
      <c r="I143" s="129"/>
      <c r="J143" s="127">
        <v>0</v>
      </c>
      <c r="K143" s="127"/>
      <c r="L143" s="4">
        <v>0</v>
      </c>
      <c r="M143" s="4">
        <v>4195</v>
      </c>
      <c r="N143" s="127">
        <v>4195</v>
      </c>
      <c r="O143" s="127"/>
      <c r="P143" s="127">
        <v>0</v>
      </c>
      <c r="Q143" s="127"/>
      <c r="R143" s="127">
        <v>0</v>
      </c>
      <c r="S143" s="127"/>
      <c r="T143" s="127"/>
      <c r="U143" s="127"/>
      <c r="V143" s="127"/>
      <c r="W143" s="127"/>
    </row>
    <row r="144" spans="1:23" ht="10.9" customHeight="1" x14ac:dyDescent="0.2">
      <c r="A144" s="129" t="s">
        <v>82</v>
      </c>
      <c r="B144" s="129"/>
      <c r="C144" s="129" t="s">
        <v>180</v>
      </c>
      <c r="D144" s="129"/>
      <c r="E144" s="129"/>
      <c r="F144" s="129" t="s">
        <v>181</v>
      </c>
      <c r="G144" s="129"/>
      <c r="H144" s="129"/>
      <c r="I144" s="129"/>
      <c r="J144" s="127">
        <v>0</v>
      </c>
      <c r="K144" s="127"/>
      <c r="L144" s="4">
        <v>326.67</v>
      </c>
      <c r="M144" s="4">
        <v>326.67</v>
      </c>
      <c r="N144" s="127">
        <v>0</v>
      </c>
      <c r="O144" s="127"/>
      <c r="P144" s="127">
        <v>0</v>
      </c>
      <c r="Q144" s="127"/>
      <c r="R144" s="127">
        <v>0</v>
      </c>
      <c r="S144" s="127"/>
      <c r="T144" s="127"/>
      <c r="U144" s="127"/>
      <c r="V144" s="127"/>
      <c r="W144" s="127"/>
    </row>
    <row r="145" spans="1:23" ht="10.9" customHeight="1" x14ac:dyDescent="0.2">
      <c r="A145" s="129" t="s">
        <v>82</v>
      </c>
      <c r="B145" s="129"/>
      <c r="C145" s="129" t="s">
        <v>182</v>
      </c>
      <c r="D145" s="129"/>
      <c r="E145" s="129"/>
      <c r="F145" s="129" t="s">
        <v>74</v>
      </c>
      <c r="G145" s="129"/>
      <c r="H145" s="129"/>
      <c r="I145" s="129"/>
      <c r="J145" s="127">
        <v>0</v>
      </c>
      <c r="K145" s="127"/>
      <c r="L145" s="4">
        <v>326.67</v>
      </c>
      <c r="M145" s="4">
        <v>326.67</v>
      </c>
      <c r="N145" s="127">
        <v>0</v>
      </c>
      <c r="O145" s="127"/>
      <c r="P145" s="127">
        <v>0</v>
      </c>
      <c r="Q145" s="127"/>
      <c r="R145" s="127">
        <v>0</v>
      </c>
      <c r="S145" s="127"/>
      <c r="T145" s="127"/>
      <c r="U145" s="127"/>
      <c r="V145" s="127"/>
      <c r="W145" s="127"/>
    </row>
    <row r="146" spans="1:23" ht="10.9" customHeight="1" x14ac:dyDescent="0.2">
      <c r="A146" s="129" t="s">
        <v>82</v>
      </c>
      <c r="B146" s="129"/>
      <c r="C146" s="129" t="s">
        <v>432</v>
      </c>
      <c r="D146" s="129"/>
      <c r="E146" s="129"/>
      <c r="F146" s="129" t="s">
        <v>433</v>
      </c>
      <c r="G146" s="129"/>
      <c r="H146" s="129"/>
      <c r="I146" s="129"/>
      <c r="J146" s="127">
        <v>0</v>
      </c>
      <c r="K146" s="127"/>
      <c r="L146" s="4">
        <v>0</v>
      </c>
      <c r="M146" s="4">
        <v>248750</v>
      </c>
      <c r="N146" s="127">
        <v>261935.7</v>
      </c>
      <c r="O146" s="127"/>
      <c r="P146" s="127">
        <v>0</v>
      </c>
      <c r="Q146" s="127"/>
      <c r="R146" s="127">
        <v>13185.7</v>
      </c>
      <c r="S146" s="127"/>
      <c r="T146" s="127"/>
      <c r="U146" s="127"/>
      <c r="V146" s="127"/>
      <c r="W146" s="127"/>
    </row>
    <row r="147" spans="1:23" ht="10.9" customHeight="1" x14ac:dyDescent="0.2">
      <c r="A147" s="129" t="s">
        <v>82</v>
      </c>
      <c r="B147" s="129"/>
      <c r="C147" s="129" t="s">
        <v>434</v>
      </c>
      <c r="D147" s="129"/>
      <c r="E147" s="129"/>
      <c r="F147" s="129" t="s">
        <v>164</v>
      </c>
      <c r="G147" s="129"/>
      <c r="H147" s="129"/>
      <c r="I147" s="129"/>
      <c r="J147" s="127">
        <v>0</v>
      </c>
      <c r="K147" s="127"/>
      <c r="L147" s="4">
        <v>0</v>
      </c>
      <c r="M147" s="4">
        <v>225550</v>
      </c>
      <c r="N147" s="127">
        <v>225550.91</v>
      </c>
      <c r="O147" s="127"/>
      <c r="P147" s="127">
        <v>0</v>
      </c>
      <c r="Q147" s="127"/>
      <c r="R147" s="127">
        <v>0.91</v>
      </c>
      <c r="S147" s="127"/>
      <c r="T147" s="127"/>
      <c r="U147" s="127"/>
      <c r="V147" s="127"/>
      <c r="W147" s="127"/>
    </row>
    <row r="148" spans="1:23" ht="10.9" customHeight="1" x14ac:dyDescent="0.2">
      <c r="A148" s="129" t="s">
        <v>82</v>
      </c>
      <c r="B148" s="129"/>
      <c r="C148" s="129" t="s">
        <v>435</v>
      </c>
      <c r="D148" s="129"/>
      <c r="E148" s="129"/>
      <c r="F148" s="129" t="s">
        <v>299</v>
      </c>
      <c r="G148" s="129"/>
      <c r="H148" s="129"/>
      <c r="I148" s="129"/>
      <c r="J148" s="127">
        <v>0</v>
      </c>
      <c r="K148" s="127"/>
      <c r="L148" s="4">
        <v>0</v>
      </c>
      <c r="M148" s="4">
        <v>23200</v>
      </c>
      <c r="N148" s="127">
        <v>36384.79</v>
      </c>
      <c r="O148" s="127"/>
      <c r="P148" s="127">
        <v>0</v>
      </c>
      <c r="Q148" s="127"/>
      <c r="R148" s="127">
        <v>13184.79</v>
      </c>
      <c r="S148" s="127"/>
      <c r="T148" s="127"/>
      <c r="U148" s="127"/>
      <c r="V148" s="127"/>
      <c r="W148" s="127"/>
    </row>
    <row r="149" spans="1:23" ht="10.9" customHeight="1" x14ac:dyDescent="0.2">
      <c r="A149" s="129" t="s">
        <v>82</v>
      </c>
      <c r="B149" s="129"/>
      <c r="C149" s="129" t="s">
        <v>183</v>
      </c>
      <c r="D149" s="129"/>
      <c r="E149" s="129"/>
      <c r="F149" s="129" t="s">
        <v>184</v>
      </c>
      <c r="G149" s="129"/>
      <c r="H149" s="129"/>
      <c r="I149" s="129"/>
      <c r="J149" s="127">
        <v>0</v>
      </c>
      <c r="K149" s="127"/>
      <c r="L149" s="4">
        <v>6605.18</v>
      </c>
      <c r="M149" s="4">
        <v>64816.18</v>
      </c>
      <c r="N149" s="127">
        <v>58211</v>
      </c>
      <c r="O149" s="127"/>
      <c r="P149" s="127">
        <v>0</v>
      </c>
      <c r="Q149" s="127"/>
      <c r="R149" s="127">
        <v>0</v>
      </c>
      <c r="S149" s="127"/>
      <c r="T149" s="127"/>
      <c r="U149" s="127"/>
      <c r="V149" s="127"/>
      <c r="W149" s="127"/>
    </row>
    <row r="150" spans="1:23" ht="10.9" customHeight="1" x14ac:dyDescent="0.2">
      <c r="A150" s="129" t="s">
        <v>82</v>
      </c>
      <c r="B150" s="129"/>
      <c r="C150" s="129" t="s">
        <v>267</v>
      </c>
      <c r="D150" s="129"/>
      <c r="E150" s="129"/>
      <c r="F150" s="129" t="s">
        <v>268</v>
      </c>
      <c r="G150" s="129"/>
      <c r="H150" s="129"/>
      <c r="I150" s="129"/>
      <c r="J150" s="127">
        <v>0</v>
      </c>
      <c r="K150" s="127"/>
      <c r="L150" s="4">
        <v>4004.18</v>
      </c>
      <c r="M150" s="4">
        <v>4004.18</v>
      </c>
      <c r="N150" s="127">
        <v>0</v>
      </c>
      <c r="O150" s="127"/>
      <c r="P150" s="127">
        <v>0</v>
      </c>
      <c r="Q150" s="127"/>
      <c r="R150" s="127">
        <v>0</v>
      </c>
      <c r="S150" s="127"/>
      <c r="T150" s="127"/>
      <c r="U150" s="127"/>
      <c r="V150" s="127"/>
      <c r="W150" s="127"/>
    </row>
    <row r="151" spans="1:23" ht="10.9" customHeight="1" x14ac:dyDescent="0.2">
      <c r="A151" s="129" t="s">
        <v>82</v>
      </c>
      <c r="B151" s="129"/>
      <c r="C151" s="129" t="s">
        <v>269</v>
      </c>
      <c r="D151" s="129"/>
      <c r="E151" s="129"/>
      <c r="F151" s="129" t="s">
        <v>29</v>
      </c>
      <c r="G151" s="129"/>
      <c r="H151" s="129"/>
      <c r="I151" s="129"/>
      <c r="J151" s="127">
        <v>0</v>
      </c>
      <c r="K151" s="127"/>
      <c r="L151" s="4">
        <v>2601</v>
      </c>
      <c r="M151" s="4">
        <v>2601</v>
      </c>
      <c r="N151" s="127">
        <v>0</v>
      </c>
      <c r="O151" s="127"/>
      <c r="P151" s="127">
        <v>0</v>
      </c>
      <c r="Q151" s="127"/>
      <c r="R151" s="127">
        <v>0</v>
      </c>
      <c r="S151" s="127"/>
      <c r="T151" s="127"/>
      <c r="U151" s="127"/>
      <c r="V151" s="127"/>
      <c r="W151" s="127"/>
    </row>
    <row r="152" spans="1:23" ht="10.9" customHeight="1" x14ac:dyDescent="0.2">
      <c r="A152" s="129" t="s">
        <v>82</v>
      </c>
      <c r="B152" s="129"/>
      <c r="C152" s="129" t="s">
        <v>436</v>
      </c>
      <c r="D152" s="129"/>
      <c r="E152" s="129"/>
      <c r="F152" s="129" t="s">
        <v>295</v>
      </c>
      <c r="G152" s="129"/>
      <c r="H152" s="129"/>
      <c r="I152" s="129"/>
      <c r="J152" s="127">
        <v>0</v>
      </c>
      <c r="K152" s="127"/>
      <c r="L152" s="4">
        <v>0</v>
      </c>
      <c r="M152" s="4">
        <v>368</v>
      </c>
      <c r="N152" s="127">
        <v>368</v>
      </c>
      <c r="O152" s="127"/>
      <c r="P152" s="127">
        <v>0</v>
      </c>
      <c r="Q152" s="127"/>
      <c r="R152" s="127">
        <v>0</v>
      </c>
      <c r="S152" s="127"/>
      <c r="T152" s="127"/>
      <c r="U152" s="127"/>
      <c r="V152" s="127"/>
      <c r="W152" s="127"/>
    </row>
    <row r="153" spans="1:23" ht="10.9" customHeight="1" x14ac:dyDescent="0.2">
      <c r="A153" s="129" t="s">
        <v>82</v>
      </c>
      <c r="B153" s="129"/>
      <c r="C153" s="129" t="s">
        <v>713</v>
      </c>
      <c r="D153" s="129"/>
      <c r="E153" s="129"/>
      <c r="F153" s="129" t="s">
        <v>164</v>
      </c>
      <c r="G153" s="129"/>
      <c r="H153" s="129"/>
      <c r="I153" s="129"/>
      <c r="J153" s="127">
        <v>0</v>
      </c>
      <c r="K153" s="127"/>
      <c r="L153" s="4">
        <v>0</v>
      </c>
      <c r="M153" s="4">
        <v>57843</v>
      </c>
      <c r="N153" s="127">
        <v>57843</v>
      </c>
      <c r="O153" s="127"/>
      <c r="P153" s="127">
        <v>0</v>
      </c>
      <c r="Q153" s="127"/>
      <c r="R153" s="127">
        <v>0</v>
      </c>
      <c r="S153" s="127"/>
      <c r="T153" s="127"/>
      <c r="U153" s="127"/>
      <c r="V153" s="127"/>
      <c r="W153" s="127"/>
    </row>
    <row r="154" spans="1:23" ht="10.9" customHeight="1" x14ac:dyDescent="0.2">
      <c r="A154" s="129" t="s">
        <v>82</v>
      </c>
      <c r="B154" s="129"/>
      <c r="C154" s="129" t="s">
        <v>714</v>
      </c>
      <c r="D154" s="129"/>
      <c r="E154" s="129"/>
      <c r="F154" s="129" t="s">
        <v>715</v>
      </c>
      <c r="G154" s="129"/>
      <c r="H154" s="129"/>
      <c r="I154" s="129"/>
      <c r="J154" s="127">
        <v>0</v>
      </c>
      <c r="K154" s="127"/>
      <c r="L154" s="4">
        <v>0</v>
      </c>
      <c r="M154" s="4">
        <v>289</v>
      </c>
      <c r="N154" s="127">
        <v>289</v>
      </c>
      <c r="O154" s="127"/>
      <c r="P154" s="127">
        <v>0</v>
      </c>
      <c r="Q154" s="127"/>
      <c r="R154" s="127">
        <v>0</v>
      </c>
      <c r="S154" s="127"/>
      <c r="T154" s="127"/>
      <c r="U154" s="127"/>
      <c r="V154" s="127"/>
      <c r="W154" s="127"/>
    </row>
    <row r="155" spans="1:23" ht="10.9" customHeight="1" x14ac:dyDescent="0.2">
      <c r="A155" s="129" t="s">
        <v>82</v>
      </c>
      <c r="B155" s="129"/>
      <c r="C155" s="129" t="s">
        <v>716</v>
      </c>
      <c r="D155" s="129"/>
      <c r="E155" s="129"/>
      <c r="F155" s="129" t="s">
        <v>359</v>
      </c>
      <c r="G155" s="129"/>
      <c r="H155" s="129"/>
      <c r="I155" s="129"/>
      <c r="J155" s="127">
        <v>0</v>
      </c>
      <c r="K155" s="127"/>
      <c r="L155" s="4">
        <v>0</v>
      </c>
      <c r="M155" s="4">
        <v>289</v>
      </c>
      <c r="N155" s="127">
        <v>289</v>
      </c>
      <c r="O155" s="127"/>
      <c r="P155" s="127">
        <v>0</v>
      </c>
      <c r="Q155" s="127"/>
      <c r="R155" s="127">
        <v>0</v>
      </c>
      <c r="S155" s="127"/>
      <c r="T155" s="127"/>
      <c r="U155" s="127"/>
      <c r="V155" s="127"/>
      <c r="W155" s="127"/>
    </row>
    <row r="156" spans="1:23" ht="10.9" customHeight="1" x14ac:dyDescent="0.2">
      <c r="A156" s="129" t="s">
        <v>82</v>
      </c>
      <c r="B156" s="129"/>
      <c r="C156" s="129" t="s">
        <v>270</v>
      </c>
      <c r="D156" s="129"/>
      <c r="E156" s="129"/>
      <c r="F156" s="129" t="s">
        <v>271</v>
      </c>
      <c r="G156" s="129"/>
      <c r="H156" s="129"/>
      <c r="I156" s="129"/>
      <c r="J156" s="127">
        <v>0</v>
      </c>
      <c r="K156" s="127"/>
      <c r="L156" s="4">
        <v>6218.16</v>
      </c>
      <c r="M156" s="4">
        <v>6218.16</v>
      </c>
      <c r="N156" s="127">
        <v>0</v>
      </c>
      <c r="O156" s="127"/>
      <c r="P156" s="127">
        <v>0</v>
      </c>
      <c r="Q156" s="127"/>
      <c r="R156" s="127">
        <v>0</v>
      </c>
      <c r="S156" s="127"/>
      <c r="T156" s="127"/>
      <c r="U156" s="127"/>
      <c r="V156" s="127"/>
      <c r="W156" s="127"/>
    </row>
    <row r="157" spans="1:23" ht="10.9" customHeight="1" x14ac:dyDescent="0.2">
      <c r="A157" s="129" t="s">
        <v>82</v>
      </c>
      <c r="B157" s="129"/>
      <c r="C157" s="129" t="s">
        <v>273</v>
      </c>
      <c r="D157" s="129"/>
      <c r="E157" s="129"/>
      <c r="F157" s="129" t="s">
        <v>274</v>
      </c>
      <c r="G157" s="129"/>
      <c r="H157" s="129"/>
      <c r="I157" s="129"/>
      <c r="J157" s="127">
        <v>0</v>
      </c>
      <c r="K157" s="127"/>
      <c r="L157" s="4">
        <v>6218.16</v>
      </c>
      <c r="M157" s="4">
        <v>6218.16</v>
      </c>
      <c r="N157" s="127">
        <v>0</v>
      </c>
      <c r="O157" s="127"/>
      <c r="P157" s="127">
        <v>0</v>
      </c>
      <c r="Q157" s="127"/>
      <c r="R157" s="127">
        <v>0</v>
      </c>
      <c r="S157" s="127"/>
      <c r="T157" s="127"/>
      <c r="U157" s="127"/>
      <c r="V157" s="127"/>
      <c r="W157" s="127"/>
    </row>
    <row r="158" spans="1:23" ht="19.149999999999999" customHeight="1" x14ac:dyDescent="0.2">
      <c r="A158" s="129" t="s">
        <v>82</v>
      </c>
      <c r="B158" s="129"/>
      <c r="C158" s="129" t="s">
        <v>437</v>
      </c>
      <c r="D158" s="129"/>
      <c r="E158" s="129"/>
      <c r="F158" s="129" t="s">
        <v>438</v>
      </c>
      <c r="G158" s="129"/>
      <c r="H158" s="129"/>
      <c r="I158" s="129"/>
      <c r="J158" s="127">
        <v>0</v>
      </c>
      <c r="K158" s="127"/>
      <c r="L158" s="4">
        <v>0</v>
      </c>
      <c r="M158" s="4">
        <v>4415645.0199999996</v>
      </c>
      <c r="N158" s="127">
        <v>4460050.62</v>
      </c>
      <c r="O158" s="127"/>
      <c r="P158" s="127">
        <v>0</v>
      </c>
      <c r="Q158" s="127"/>
      <c r="R158" s="127">
        <v>44405.599999999999</v>
      </c>
      <c r="S158" s="127"/>
      <c r="T158" s="127"/>
      <c r="U158" s="127"/>
      <c r="V158" s="127"/>
      <c r="W158" s="127"/>
    </row>
    <row r="159" spans="1:23" ht="10.9" customHeight="1" x14ac:dyDescent="0.2">
      <c r="A159" s="129" t="s">
        <v>82</v>
      </c>
      <c r="B159" s="129"/>
      <c r="C159" s="129" t="s">
        <v>439</v>
      </c>
      <c r="D159" s="129"/>
      <c r="E159" s="129"/>
      <c r="F159" s="129" t="s">
        <v>440</v>
      </c>
      <c r="G159" s="129"/>
      <c r="H159" s="129"/>
      <c r="I159" s="129"/>
      <c r="J159" s="127">
        <v>0</v>
      </c>
      <c r="K159" s="127"/>
      <c r="L159" s="4">
        <v>0</v>
      </c>
      <c r="M159" s="4">
        <v>165111.78</v>
      </c>
      <c r="N159" s="127">
        <v>165111.78</v>
      </c>
      <c r="O159" s="127"/>
      <c r="P159" s="127">
        <v>0</v>
      </c>
      <c r="Q159" s="127"/>
      <c r="R159" s="127">
        <v>0</v>
      </c>
      <c r="S159" s="127"/>
      <c r="T159" s="127"/>
      <c r="U159" s="127"/>
      <c r="V159" s="127"/>
      <c r="W159" s="127"/>
    </row>
    <row r="160" spans="1:23" ht="10.9" customHeight="1" x14ac:dyDescent="0.2">
      <c r="A160" s="129" t="s">
        <v>82</v>
      </c>
      <c r="B160" s="129"/>
      <c r="C160" s="129" t="s">
        <v>441</v>
      </c>
      <c r="D160" s="129"/>
      <c r="E160" s="129"/>
      <c r="F160" s="129" t="s">
        <v>255</v>
      </c>
      <c r="G160" s="129"/>
      <c r="H160" s="129"/>
      <c r="I160" s="129"/>
      <c r="J160" s="127">
        <v>0</v>
      </c>
      <c r="K160" s="127"/>
      <c r="L160" s="4">
        <v>0</v>
      </c>
      <c r="M160" s="4">
        <v>66.97</v>
      </c>
      <c r="N160" s="127">
        <v>66.97</v>
      </c>
      <c r="O160" s="127"/>
      <c r="P160" s="127">
        <v>0</v>
      </c>
      <c r="Q160" s="127"/>
      <c r="R160" s="127">
        <v>0</v>
      </c>
      <c r="S160" s="127"/>
      <c r="T160" s="127"/>
      <c r="U160" s="127"/>
      <c r="V160" s="127"/>
      <c r="W160" s="127"/>
    </row>
    <row r="161" spans="1:23" ht="10.9" customHeight="1" x14ac:dyDescent="0.2">
      <c r="A161" s="129" t="s">
        <v>82</v>
      </c>
      <c r="B161" s="129"/>
      <c r="C161" s="129" t="s">
        <v>442</v>
      </c>
      <c r="D161" s="129"/>
      <c r="E161" s="129"/>
      <c r="F161" s="129" t="s">
        <v>280</v>
      </c>
      <c r="G161" s="129"/>
      <c r="H161" s="129"/>
      <c r="I161" s="129"/>
      <c r="J161" s="127">
        <v>0</v>
      </c>
      <c r="K161" s="127"/>
      <c r="L161" s="4">
        <v>0</v>
      </c>
      <c r="M161" s="4">
        <v>49407.23</v>
      </c>
      <c r="N161" s="127">
        <v>49407.23</v>
      </c>
      <c r="O161" s="127"/>
      <c r="P161" s="127">
        <v>0</v>
      </c>
      <c r="Q161" s="127"/>
      <c r="R161" s="127">
        <v>0</v>
      </c>
      <c r="S161" s="127"/>
      <c r="T161" s="127"/>
      <c r="U161" s="127"/>
      <c r="V161" s="127"/>
      <c r="W161" s="127"/>
    </row>
    <row r="162" spans="1:23" ht="10.9" customHeight="1" x14ac:dyDescent="0.2">
      <c r="A162" s="129" t="s">
        <v>82</v>
      </c>
      <c r="B162" s="129"/>
      <c r="C162" s="129" t="s">
        <v>443</v>
      </c>
      <c r="D162" s="129"/>
      <c r="E162" s="129"/>
      <c r="F162" s="129" t="s">
        <v>266</v>
      </c>
      <c r="G162" s="129"/>
      <c r="H162" s="129"/>
      <c r="I162" s="129"/>
      <c r="J162" s="127">
        <v>0</v>
      </c>
      <c r="K162" s="127"/>
      <c r="L162" s="4">
        <v>0</v>
      </c>
      <c r="M162" s="4">
        <v>17626.43</v>
      </c>
      <c r="N162" s="127">
        <v>17626.43</v>
      </c>
      <c r="O162" s="127"/>
      <c r="P162" s="127">
        <v>0</v>
      </c>
      <c r="Q162" s="127"/>
      <c r="R162" s="127">
        <v>0</v>
      </c>
      <c r="S162" s="127"/>
      <c r="T162" s="127"/>
      <c r="U162" s="127"/>
      <c r="V162" s="127"/>
      <c r="W162" s="127"/>
    </row>
    <row r="163" spans="1:23" ht="10.9" customHeight="1" x14ac:dyDescent="0.2">
      <c r="A163" s="129" t="s">
        <v>82</v>
      </c>
      <c r="B163" s="129"/>
      <c r="C163" s="129" t="s">
        <v>444</v>
      </c>
      <c r="D163" s="129"/>
      <c r="E163" s="129"/>
      <c r="F163" s="129" t="s">
        <v>3</v>
      </c>
      <c r="G163" s="129"/>
      <c r="H163" s="129"/>
      <c r="I163" s="129"/>
      <c r="J163" s="127">
        <v>0</v>
      </c>
      <c r="K163" s="127"/>
      <c r="L163" s="4">
        <v>0</v>
      </c>
      <c r="M163" s="4">
        <v>2349</v>
      </c>
      <c r="N163" s="127">
        <v>2349</v>
      </c>
      <c r="O163" s="127"/>
      <c r="P163" s="127">
        <v>0</v>
      </c>
      <c r="Q163" s="127"/>
      <c r="R163" s="127">
        <v>0</v>
      </c>
      <c r="S163" s="127"/>
      <c r="T163" s="127"/>
      <c r="U163" s="127"/>
      <c r="V163" s="127"/>
      <c r="W163" s="127"/>
    </row>
    <row r="164" spans="1:23" ht="10.9" customHeight="1" x14ac:dyDescent="0.2">
      <c r="A164" s="129" t="s">
        <v>82</v>
      </c>
      <c r="B164" s="129"/>
      <c r="C164" s="129" t="s">
        <v>717</v>
      </c>
      <c r="D164" s="129"/>
      <c r="E164" s="129"/>
      <c r="F164" s="129" t="s">
        <v>284</v>
      </c>
      <c r="G164" s="129"/>
      <c r="H164" s="129"/>
      <c r="I164" s="129"/>
      <c r="J164" s="127">
        <v>0</v>
      </c>
      <c r="K164" s="127"/>
      <c r="L164" s="4">
        <v>0</v>
      </c>
      <c r="M164" s="4">
        <v>6959.42</v>
      </c>
      <c r="N164" s="127">
        <v>6959.42</v>
      </c>
      <c r="O164" s="127"/>
      <c r="P164" s="127">
        <v>0</v>
      </c>
      <c r="Q164" s="127"/>
      <c r="R164" s="127">
        <v>0</v>
      </c>
      <c r="S164" s="127"/>
      <c r="T164" s="127"/>
      <c r="U164" s="127"/>
      <c r="V164" s="127"/>
      <c r="W164" s="127"/>
    </row>
    <row r="165" spans="1:23" ht="10.9" customHeight="1" x14ac:dyDescent="0.2">
      <c r="A165" s="129" t="s">
        <v>82</v>
      </c>
      <c r="B165" s="129"/>
      <c r="C165" s="129" t="s">
        <v>718</v>
      </c>
      <c r="D165" s="129"/>
      <c r="E165" s="129"/>
      <c r="F165" s="129" t="s">
        <v>288</v>
      </c>
      <c r="G165" s="129"/>
      <c r="H165" s="129"/>
      <c r="I165" s="129"/>
      <c r="J165" s="127">
        <v>0</v>
      </c>
      <c r="K165" s="127"/>
      <c r="L165" s="4">
        <v>0</v>
      </c>
      <c r="M165" s="4">
        <v>3000</v>
      </c>
      <c r="N165" s="127">
        <v>3000</v>
      </c>
      <c r="O165" s="127"/>
      <c r="P165" s="127">
        <v>0</v>
      </c>
      <c r="Q165" s="127"/>
      <c r="R165" s="127">
        <v>0</v>
      </c>
      <c r="S165" s="127"/>
      <c r="T165" s="127"/>
      <c r="U165" s="127"/>
      <c r="V165" s="127"/>
      <c r="W165" s="127"/>
    </row>
    <row r="166" spans="1:23" ht="10.9" customHeight="1" x14ac:dyDescent="0.2">
      <c r="A166" s="129" t="s">
        <v>82</v>
      </c>
      <c r="B166" s="129"/>
      <c r="C166" s="129" t="s">
        <v>719</v>
      </c>
      <c r="D166" s="129"/>
      <c r="E166" s="129"/>
      <c r="F166" s="129" t="s">
        <v>688</v>
      </c>
      <c r="G166" s="129"/>
      <c r="H166" s="129"/>
      <c r="I166" s="129"/>
      <c r="J166" s="127">
        <v>0</v>
      </c>
      <c r="K166" s="127"/>
      <c r="L166" s="4">
        <v>0</v>
      </c>
      <c r="M166" s="4">
        <v>66.209999999999994</v>
      </c>
      <c r="N166" s="127">
        <v>66.209999999999994</v>
      </c>
      <c r="O166" s="127"/>
      <c r="P166" s="127">
        <v>0</v>
      </c>
      <c r="Q166" s="127"/>
      <c r="R166" s="127">
        <v>0</v>
      </c>
      <c r="S166" s="127"/>
      <c r="T166" s="127"/>
      <c r="U166" s="127"/>
      <c r="V166" s="127"/>
      <c r="W166" s="127"/>
    </row>
    <row r="167" spans="1:23" ht="10.9" customHeight="1" x14ac:dyDescent="0.2">
      <c r="A167" s="129" t="s">
        <v>82</v>
      </c>
      <c r="B167" s="129"/>
      <c r="C167" s="129" t="s">
        <v>720</v>
      </c>
      <c r="D167" s="129"/>
      <c r="E167" s="129"/>
      <c r="F167" s="129" t="s">
        <v>290</v>
      </c>
      <c r="G167" s="129"/>
      <c r="H167" s="129"/>
      <c r="I167" s="129"/>
      <c r="J167" s="127">
        <v>0</v>
      </c>
      <c r="K167" s="127"/>
      <c r="L167" s="4">
        <v>0</v>
      </c>
      <c r="M167" s="4">
        <v>12756.52</v>
      </c>
      <c r="N167" s="127">
        <v>12756.52</v>
      </c>
      <c r="O167" s="127"/>
      <c r="P167" s="127">
        <v>0</v>
      </c>
      <c r="Q167" s="127"/>
      <c r="R167" s="127">
        <v>0</v>
      </c>
      <c r="S167" s="127"/>
      <c r="T167" s="127"/>
      <c r="U167" s="127"/>
      <c r="V167" s="127"/>
      <c r="W167" s="127"/>
    </row>
    <row r="168" spans="1:23" ht="10.9" customHeight="1" x14ac:dyDescent="0.2">
      <c r="A168" s="129" t="s">
        <v>82</v>
      </c>
      <c r="B168" s="129"/>
      <c r="C168" s="129" t="s">
        <v>721</v>
      </c>
      <c r="D168" s="129"/>
      <c r="E168" s="129"/>
      <c r="F168" s="129" t="s">
        <v>722</v>
      </c>
      <c r="G168" s="129"/>
      <c r="H168" s="129"/>
      <c r="I168" s="129"/>
      <c r="J168" s="127">
        <v>0</v>
      </c>
      <c r="K168" s="127"/>
      <c r="L168" s="4">
        <v>0</v>
      </c>
      <c r="M168" s="4">
        <v>72880</v>
      </c>
      <c r="N168" s="127">
        <v>72880</v>
      </c>
      <c r="O168" s="127"/>
      <c r="P168" s="127">
        <v>0</v>
      </c>
      <c r="Q168" s="127"/>
      <c r="R168" s="127">
        <v>0</v>
      </c>
      <c r="S168" s="127"/>
      <c r="T168" s="127"/>
      <c r="U168" s="127"/>
      <c r="V168" s="127"/>
      <c r="W168" s="127"/>
    </row>
    <row r="169" spans="1:23" ht="10.9" customHeight="1" x14ac:dyDescent="0.2">
      <c r="A169" s="129" t="s">
        <v>82</v>
      </c>
      <c r="B169" s="129"/>
      <c r="C169" s="129" t="s">
        <v>445</v>
      </c>
      <c r="D169" s="129"/>
      <c r="E169" s="129"/>
      <c r="F169" s="129" t="s">
        <v>446</v>
      </c>
      <c r="G169" s="129"/>
      <c r="H169" s="129"/>
      <c r="I169" s="129"/>
      <c r="J169" s="127">
        <v>0</v>
      </c>
      <c r="K169" s="127"/>
      <c r="L169" s="4">
        <v>0</v>
      </c>
      <c r="M169" s="4">
        <v>1105403.6200000001</v>
      </c>
      <c r="N169" s="127">
        <v>1124611.53</v>
      </c>
      <c r="O169" s="127"/>
      <c r="P169" s="127">
        <v>0</v>
      </c>
      <c r="Q169" s="127"/>
      <c r="R169" s="127">
        <v>19207.91</v>
      </c>
      <c r="S169" s="127"/>
      <c r="T169" s="127"/>
      <c r="U169" s="127"/>
      <c r="V169" s="127"/>
      <c r="W169" s="127"/>
    </row>
    <row r="170" spans="1:23" ht="10.9" customHeight="1" x14ac:dyDescent="0.2">
      <c r="A170" s="129" t="s">
        <v>82</v>
      </c>
      <c r="B170" s="129"/>
      <c r="C170" s="129" t="s">
        <v>447</v>
      </c>
      <c r="D170" s="129"/>
      <c r="E170" s="129"/>
      <c r="F170" s="129" t="s">
        <v>324</v>
      </c>
      <c r="G170" s="129"/>
      <c r="H170" s="129"/>
      <c r="I170" s="129"/>
      <c r="J170" s="127">
        <v>0</v>
      </c>
      <c r="K170" s="127"/>
      <c r="L170" s="4">
        <v>0</v>
      </c>
      <c r="M170" s="4">
        <v>10282.879999999999</v>
      </c>
      <c r="N170" s="127">
        <v>10282.879999999999</v>
      </c>
      <c r="O170" s="127"/>
      <c r="P170" s="127">
        <v>0</v>
      </c>
      <c r="Q170" s="127"/>
      <c r="R170" s="127">
        <v>0</v>
      </c>
      <c r="S170" s="127"/>
      <c r="T170" s="127"/>
      <c r="U170" s="127"/>
      <c r="V170" s="127"/>
      <c r="W170" s="127"/>
    </row>
    <row r="171" spans="1:23" ht="10.9" customHeight="1" x14ac:dyDescent="0.2">
      <c r="A171" s="129" t="s">
        <v>82</v>
      </c>
      <c r="B171" s="129"/>
      <c r="C171" s="129" t="s">
        <v>448</v>
      </c>
      <c r="D171" s="129"/>
      <c r="E171" s="129"/>
      <c r="F171" s="129" t="s">
        <v>449</v>
      </c>
      <c r="G171" s="129"/>
      <c r="H171" s="129"/>
      <c r="I171" s="129"/>
      <c r="J171" s="127">
        <v>0</v>
      </c>
      <c r="K171" s="127"/>
      <c r="L171" s="4">
        <v>0</v>
      </c>
      <c r="M171" s="4">
        <v>1000000</v>
      </c>
      <c r="N171" s="127">
        <v>1000000</v>
      </c>
      <c r="O171" s="127"/>
      <c r="P171" s="127">
        <v>0</v>
      </c>
      <c r="Q171" s="127"/>
      <c r="R171" s="127">
        <v>0</v>
      </c>
      <c r="S171" s="127"/>
      <c r="T171" s="127"/>
      <c r="U171" s="127"/>
      <c r="V171" s="127"/>
      <c r="W171" s="127"/>
    </row>
    <row r="172" spans="1:23" ht="10.9" customHeight="1" x14ac:dyDescent="0.2">
      <c r="A172" s="129" t="s">
        <v>82</v>
      </c>
      <c r="B172" s="129"/>
      <c r="C172" s="129" t="s">
        <v>450</v>
      </c>
      <c r="D172" s="129"/>
      <c r="E172" s="129"/>
      <c r="F172" s="129" t="s">
        <v>256</v>
      </c>
      <c r="G172" s="129"/>
      <c r="H172" s="129"/>
      <c r="I172" s="129"/>
      <c r="J172" s="127">
        <v>0</v>
      </c>
      <c r="K172" s="127"/>
      <c r="L172" s="4">
        <v>0</v>
      </c>
      <c r="M172" s="4">
        <v>17998.22</v>
      </c>
      <c r="N172" s="127">
        <v>17998.22</v>
      </c>
      <c r="O172" s="127"/>
      <c r="P172" s="127">
        <v>0</v>
      </c>
      <c r="Q172" s="127"/>
      <c r="R172" s="127">
        <v>0</v>
      </c>
      <c r="S172" s="127"/>
      <c r="T172" s="127"/>
      <c r="U172" s="127"/>
      <c r="V172" s="127"/>
      <c r="W172" s="127"/>
    </row>
    <row r="173" spans="1:23" ht="10.9" customHeight="1" x14ac:dyDescent="0.2">
      <c r="A173" s="129" t="s">
        <v>82</v>
      </c>
      <c r="B173" s="129"/>
      <c r="C173" s="129" t="s">
        <v>451</v>
      </c>
      <c r="D173" s="129"/>
      <c r="E173" s="129"/>
      <c r="F173" s="129" t="s">
        <v>282</v>
      </c>
      <c r="G173" s="129"/>
      <c r="H173" s="129"/>
      <c r="I173" s="129"/>
      <c r="J173" s="127">
        <v>0</v>
      </c>
      <c r="K173" s="127"/>
      <c r="L173" s="4">
        <v>0</v>
      </c>
      <c r="M173" s="4">
        <v>415.47</v>
      </c>
      <c r="N173" s="127">
        <v>415.47</v>
      </c>
      <c r="O173" s="127"/>
      <c r="P173" s="127">
        <v>0</v>
      </c>
      <c r="Q173" s="127"/>
      <c r="R173" s="127">
        <v>0</v>
      </c>
      <c r="S173" s="127"/>
      <c r="T173" s="127"/>
      <c r="U173" s="127"/>
      <c r="V173" s="127"/>
      <c r="W173" s="127"/>
    </row>
    <row r="174" spans="1:23" ht="10.9" customHeight="1" x14ac:dyDescent="0.2">
      <c r="A174" s="129" t="s">
        <v>82</v>
      </c>
      <c r="B174" s="129"/>
      <c r="C174" s="129" t="s">
        <v>452</v>
      </c>
      <c r="D174" s="129"/>
      <c r="E174" s="129"/>
      <c r="F174" s="129" t="s">
        <v>453</v>
      </c>
      <c r="G174" s="129"/>
      <c r="H174" s="129"/>
      <c r="I174" s="129"/>
      <c r="J174" s="127">
        <v>0</v>
      </c>
      <c r="K174" s="127"/>
      <c r="L174" s="4">
        <v>0</v>
      </c>
      <c r="M174" s="4">
        <v>3244.86</v>
      </c>
      <c r="N174" s="127">
        <v>3244.86</v>
      </c>
      <c r="O174" s="127"/>
      <c r="P174" s="127">
        <v>0</v>
      </c>
      <c r="Q174" s="127"/>
      <c r="R174" s="127">
        <v>0</v>
      </c>
      <c r="S174" s="127"/>
      <c r="T174" s="127"/>
      <c r="U174" s="127"/>
      <c r="V174" s="127"/>
      <c r="W174" s="127"/>
    </row>
    <row r="175" spans="1:23" ht="10.9" customHeight="1" x14ac:dyDescent="0.2">
      <c r="A175" s="129" t="s">
        <v>82</v>
      </c>
      <c r="B175" s="129"/>
      <c r="C175" s="129" t="s">
        <v>723</v>
      </c>
      <c r="D175" s="129"/>
      <c r="E175" s="129"/>
      <c r="F175" s="129" t="s">
        <v>295</v>
      </c>
      <c r="G175" s="129"/>
      <c r="H175" s="129"/>
      <c r="I175" s="129"/>
      <c r="J175" s="127">
        <v>0</v>
      </c>
      <c r="K175" s="127"/>
      <c r="L175" s="4">
        <v>0</v>
      </c>
      <c r="M175" s="4">
        <v>70190.509999999995</v>
      </c>
      <c r="N175" s="127">
        <v>70190.52</v>
      </c>
      <c r="O175" s="127"/>
      <c r="P175" s="127">
        <v>0</v>
      </c>
      <c r="Q175" s="127"/>
      <c r="R175" s="127">
        <v>0.01</v>
      </c>
      <c r="S175" s="127"/>
      <c r="T175" s="127"/>
      <c r="U175" s="127"/>
      <c r="V175" s="127"/>
      <c r="W175" s="127"/>
    </row>
    <row r="176" spans="1:23" ht="10.9" customHeight="1" x14ac:dyDescent="0.2">
      <c r="A176" s="129" t="s">
        <v>82</v>
      </c>
      <c r="B176" s="129"/>
      <c r="C176" s="129" t="s">
        <v>724</v>
      </c>
      <c r="D176" s="129"/>
      <c r="E176" s="129"/>
      <c r="F176" s="129" t="s">
        <v>284</v>
      </c>
      <c r="G176" s="129"/>
      <c r="H176" s="129"/>
      <c r="I176" s="129"/>
      <c r="J176" s="127">
        <v>0</v>
      </c>
      <c r="K176" s="127"/>
      <c r="L176" s="4">
        <v>0</v>
      </c>
      <c r="M176" s="4">
        <v>3271.68</v>
      </c>
      <c r="N176" s="127">
        <v>12430.58</v>
      </c>
      <c r="O176" s="127"/>
      <c r="P176" s="127">
        <v>0</v>
      </c>
      <c r="Q176" s="127"/>
      <c r="R176" s="127">
        <v>9158.9</v>
      </c>
      <c r="S176" s="127"/>
      <c r="T176" s="127"/>
      <c r="U176" s="127"/>
      <c r="V176" s="127"/>
      <c r="W176" s="127"/>
    </row>
    <row r="177" spans="1:23" ht="10.9" customHeight="1" x14ac:dyDescent="0.2">
      <c r="A177" s="129" t="s">
        <v>82</v>
      </c>
      <c r="B177" s="129"/>
      <c r="C177" s="129" t="s">
        <v>725</v>
      </c>
      <c r="D177" s="129"/>
      <c r="E177" s="129"/>
      <c r="F177" s="129" t="s">
        <v>726</v>
      </c>
      <c r="G177" s="129"/>
      <c r="H177" s="129"/>
      <c r="I177" s="129"/>
      <c r="J177" s="127">
        <v>0</v>
      </c>
      <c r="K177" s="127"/>
      <c r="L177" s="4">
        <v>0</v>
      </c>
      <c r="M177" s="4">
        <v>0</v>
      </c>
      <c r="N177" s="127">
        <v>10049</v>
      </c>
      <c r="O177" s="127"/>
      <c r="P177" s="127">
        <v>0</v>
      </c>
      <c r="Q177" s="127"/>
      <c r="R177" s="127">
        <v>10049</v>
      </c>
      <c r="S177" s="127"/>
      <c r="T177" s="127"/>
      <c r="U177" s="127"/>
      <c r="V177" s="127"/>
      <c r="W177" s="127"/>
    </row>
    <row r="178" spans="1:23" ht="10.9" customHeight="1" x14ac:dyDescent="0.2">
      <c r="A178" s="129" t="s">
        <v>82</v>
      </c>
      <c r="B178" s="129"/>
      <c r="C178" s="129" t="s">
        <v>454</v>
      </c>
      <c r="D178" s="129"/>
      <c r="E178" s="129"/>
      <c r="F178" s="129" t="s">
        <v>455</v>
      </c>
      <c r="G178" s="129"/>
      <c r="H178" s="129"/>
      <c r="I178" s="129"/>
      <c r="J178" s="127">
        <v>0</v>
      </c>
      <c r="K178" s="127"/>
      <c r="L178" s="4">
        <v>0</v>
      </c>
      <c r="M178" s="4">
        <v>1811357.92</v>
      </c>
      <c r="N178" s="127">
        <v>1822969.92</v>
      </c>
      <c r="O178" s="127"/>
      <c r="P178" s="127">
        <v>0</v>
      </c>
      <c r="Q178" s="127"/>
      <c r="R178" s="127">
        <v>11612</v>
      </c>
      <c r="S178" s="127"/>
      <c r="T178" s="127"/>
      <c r="U178" s="127"/>
      <c r="V178" s="127"/>
      <c r="W178" s="127"/>
    </row>
    <row r="179" spans="1:23" ht="10.9" customHeight="1" x14ac:dyDescent="0.2">
      <c r="A179" s="129" t="s">
        <v>82</v>
      </c>
      <c r="B179" s="129"/>
      <c r="C179" s="129" t="s">
        <v>456</v>
      </c>
      <c r="D179" s="129"/>
      <c r="E179" s="129"/>
      <c r="F179" s="129" t="s">
        <v>30</v>
      </c>
      <c r="G179" s="129"/>
      <c r="H179" s="129"/>
      <c r="I179" s="129"/>
      <c r="J179" s="127">
        <v>0</v>
      </c>
      <c r="K179" s="127"/>
      <c r="L179" s="4">
        <v>0</v>
      </c>
      <c r="M179" s="4">
        <v>200000</v>
      </c>
      <c r="N179" s="127">
        <v>200000</v>
      </c>
      <c r="O179" s="127"/>
      <c r="P179" s="127">
        <v>0</v>
      </c>
      <c r="Q179" s="127"/>
      <c r="R179" s="127">
        <v>0</v>
      </c>
      <c r="S179" s="127"/>
      <c r="T179" s="127"/>
      <c r="U179" s="127"/>
      <c r="V179" s="127"/>
      <c r="W179" s="127"/>
    </row>
    <row r="180" spans="1:23" ht="10.9" customHeight="1" x14ac:dyDescent="0.2">
      <c r="A180" s="129" t="s">
        <v>82</v>
      </c>
      <c r="B180" s="129"/>
      <c r="C180" s="129" t="s">
        <v>457</v>
      </c>
      <c r="D180" s="129"/>
      <c r="E180" s="129"/>
      <c r="F180" s="129" t="s">
        <v>282</v>
      </c>
      <c r="G180" s="129"/>
      <c r="H180" s="129"/>
      <c r="I180" s="129"/>
      <c r="J180" s="127">
        <v>0</v>
      </c>
      <c r="K180" s="127"/>
      <c r="L180" s="4">
        <v>0</v>
      </c>
      <c r="M180" s="4">
        <v>1.64</v>
      </c>
      <c r="N180" s="127">
        <v>1.64</v>
      </c>
      <c r="O180" s="127"/>
      <c r="P180" s="127">
        <v>0</v>
      </c>
      <c r="Q180" s="127"/>
      <c r="R180" s="127">
        <v>0</v>
      </c>
      <c r="S180" s="127"/>
      <c r="T180" s="127"/>
      <c r="U180" s="127"/>
      <c r="V180" s="127"/>
      <c r="W180" s="127"/>
    </row>
    <row r="181" spans="1:23" ht="10.9" customHeight="1" x14ac:dyDescent="0.2">
      <c r="A181" s="129" t="s">
        <v>82</v>
      </c>
      <c r="B181" s="129"/>
      <c r="C181" s="129" t="s">
        <v>458</v>
      </c>
      <c r="D181" s="129"/>
      <c r="E181" s="129"/>
      <c r="F181" s="129" t="s">
        <v>3</v>
      </c>
      <c r="G181" s="129"/>
      <c r="H181" s="129"/>
      <c r="I181" s="129"/>
      <c r="J181" s="127">
        <v>0</v>
      </c>
      <c r="K181" s="127"/>
      <c r="L181" s="4">
        <v>0</v>
      </c>
      <c r="M181" s="4">
        <v>56840</v>
      </c>
      <c r="N181" s="127">
        <v>56840</v>
      </c>
      <c r="O181" s="127"/>
      <c r="P181" s="127">
        <v>0</v>
      </c>
      <c r="Q181" s="127"/>
      <c r="R181" s="127">
        <v>0</v>
      </c>
      <c r="S181" s="127"/>
      <c r="T181" s="127"/>
      <c r="U181" s="127"/>
      <c r="V181" s="127"/>
      <c r="W181" s="127"/>
    </row>
    <row r="182" spans="1:23" ht="10.9" customHeight="1" x14ac:dyDescent="0.2">
      <c r="A182" s="129" t="s">
        <v>82</v>
      </c>
      <c r="B182" s="129"/>
      <c r="C182" s="129" t="s">
        <v>459</v>
      </c>
      <c r="D182" s="129"/>
      <c r="E182" s="129"/>
      <c r="F182" s="129" t="s">
        <v>189</v>
      </c>
      <c r="G182" s="129"/>
      <c r="H182" s="129"/>
      <c r="I182" s="129"/>
      <c r="J182" s="127">
        <v>0</v>
      </c>
      <c r="K182" s="127"/>
      <c r="L182" s="4">
        <v>0</v>
      </c>
      <c r="M182" s="4">
        <v>2900</v>
      </c>
      <c r="N182" s="127">
        <v>2900</v>
      </c>
      <c r="O182" s="127"/>
      <c r="P182" s="127">
        <v>0</v>
      </c>
      <c r="Q182" s="127"/>
      <c r="R182" s="127">
        <v>0</v>
      </c>
      <c r="S182" s="127"/>
      <c r="T182" s="127"/>
      <c r="U182" s="127"/>
      <c r="V182" s="127"/>
      <c r="W182" s="127"/>
    </row>
    <row r="183" spans="1:23" ht="10.9" customHeight="1" x14ac:dyDescent="0.2">
      <c r="A183" s="129" t="s">
        <v>82</v>
      </c>
      <c r="B183" s="129"/>
      <c r="C183" s="129" t="s">
        <v>460</v>
      </c>
      <c r="D183" s="129"/>
      <c r="E183" s="129"/>
      <c r="F183" s="129" t="s">
        <v>295</v>
      </c>
      <c r="G183" s="129"/>
      <c r="H183" s="129"/>
      <c r="I183" s="129"/>
      <c r="J183" s="127">
        <v>0</v>
      </c>
      <c r="K183" s="127"/>
      <c r="L183" s="4">
        <v>0</v>
      </c>
      <c r="M183" s="4">
        <v>512037.18</v>
      </c>
      <c r="N183" s="127">
        <v>512037.18</v>
      </c>
      <c r="O183" s="127"/>
      <c r="P183" s="127">
        <v>0</v>
      </c>
      <c r="Q183" s="127"/>
      <c r="R183" s="127">
        <v>0</v>
      </c>
      <c r="S183" s="127"/>
      <c r="T183" s="127"/>
      <c r="U183" s="127"/>
      <c r="V183" s="127"/>
      <c r="W183" s="127"/>
    </row>
    <row r="184" spans="1:23" ht="10.9" customHeight="1" x14ac:dyDescent="0.2">
      <c r="A184" s="129" t="s">
        <v>82</v>
      </c>
      <c r="B184" s="129"/>
      <c r="C184" s="129" t="s">
        <v>461</v>
      </c>
      <c r="D184" s="129"/>
      <c r="E184" s="129"/>
      <c r="F184" s="129" t="s">
        <v>288</v>
      </c>
      <c r="G184" s="129"/>
      <c r="H184" s="129"/>
      <c r="I184" s="129"/>
      <c r="J184" s="127">
        <v>0</v>
      </c>
      <c r="K184" s="127"/>
      <c r="L184" s="4">
        <v>0</v>
      </c>
      <c r="M184" s="4">
        <v>1005000</v>
      </c>
      <c r="N184" s="127">
        <v>1005000</v>
      </c>
      <c r="O184" s="127"/>
      <c r="P184" s="127">
        <v>0</v>
      </c>
      <c r="Q184" s="127"/>
      <c r="R184" s="127">
        <v>0</v>
      </c>
      <c r="S184" s="127"/>
      <c r="T184" s="127"/>
      <c r="U184" s="127"/>
      <c r="V184" s="127"/>
      <c r="W184" s="127"/>
    </row>
    <row r="185" spans="1:23" ht="10.9" customHeight="1" x14ac:dyDescent="0.2">
      <c r="A185" s="129" t="s">
        <v>82</v>
      </c>
      <c r="B185" s="129"/>
      <c r="C185" s="129" t="s">
        <v>727</v>
      </c>
      <c r="D185" s="129"/>
      <c r="E185" s="129"/>
      <c r="F185" s="129" t="s">
        <v>728</v>
      </c>
      <c r="G185" s="129"/>
      <c r="H185" s="129"/>
      <c r="I185" s="129"/>
      <c r="J185" s="127">
        <v>0</v>
      </c>
      <c r="K185" s="127"/>
      <c r="L185" s="4">
        <v>0</v>
      </c>
      <c r="M185" s="4">
        <v>179.1</v>
      </c>
      <c r="N185" s="127">
        <v>179.1</v>
      </c>
      <c r="O185" s="127"/>
      <c r="P185" s="127">
        <v>0</v>
      </c>
      <c r="Q185" s="127"/>
      <c r="R185" s="127">
        <v>0</v>
      </c>
      <c r="S185" s="127"/>
      <c r="T185" s="127"/>
      <c r="U185" s="127"/>
      <c r="V185" s="127"/>
      <c r="W185" s="127"/>
    </row>
    <row r="186" spans="1:23" ht="10.9" customHeight="1" x14ac:dyDescent="0.2">
      <c r="A186" s="129" t="s">
        <v>82</v>
      </c>
      <c r="B186" s="129"/>
      <c r="C186" s="129" t="s">
        <v>729</v>
      </c>
      <c r="D186" s="129"/>
      <c r="E186" s="129"/>
      <c r="F186" s="129" t="s">
        <v>272</v>
      </c>
      <c r="G186" s="129"/>
      <c r="H186" s="129"/>
      <c r="I186" s="129"/>
      <c r="J186" s="127">
        <v>0</v>
      </c>
      <c r="K186" s="127"/>
      <c r="L186" s="4">
        <v>0</v>
      </c>
      <c r="M186" s="4">
        <v>0</v>
      </c>
      <c r="N186" s="127">
        <v>5220</v>
      </c>
      <c r="O186" s="127"/>
      <c r="P186" s="127">
        <v>0</v>
      </c>
      <c r="Q186" s="127"/>
      <c r="R186" s="127">
        <v>5220</v>
      </c>
      <c r="S186" s="127"/>
      <c r="T186" s="127"/>
      <c r="U186" s="127"/>
      <c r="V186" s="127"/>
      <c r="W186" s="127"/>
    </row>
    <row r="187" spans="1:23" ht="10.9" customHeight="1" x14ac:dyDescent="0.2">
      <c r="A187" s="129" t="s">
        <v>82</v>
      </c>
      <c r="B187" s="129"/>
      <c r="C187" s="129" t="s">
        <v>730</v>
      </c>
      <c r="D187" s="129"/>
      <c r="E187" s="129"/>
      <c r="F187" s="129" t="s">
        <v>284</v>
      </c>
      <c r="G187" s="129"/>
      <c r="H187" s="129"/>
      <c r="I187" s="129"/>
      <c r="J187" s="127">
        <v>0</v>
      </c>
      <c r="K187" s="127"/>
      <c r="L187" s="4">
        <v>0</v>
      </c>
      <c r="M187" s="4">
        <v>34400</v>
      </c>
      <c r="N187" s="127">
        <v>40792</v>
      </c>
      <c r="O187" s="127"/>
      <c r="P187" s="127">
        <v>0</v>
      </c>
      <c r="Q187" s="127"/>
      <c r="R187" s="127">
        <v>6392</v>
      </c>
      <c r="S187" s="127"/>
      <c r="T187" s="127"/>
      <c r="U187" s="127"/>
      <c r="V187" s="127"/>
      <c r="W187" s="127"/>
    </row>
    <row r="188" spans="1:23" ht="10.9" customHeight="1" x14ac:dyDescent="0.2">
      <c r="A188" s="129" t="s">
        <v>82</v>
      </c>
      <c r="B188" s="129"/>
      <c r="C188" s="129" t="s">
        <v>462</v>
      </c>
      <c r="D188" s="129"/>
      <c r="E188" s="129"/>
      <c r="F188" s="129" t="s">
        <v>463</v>
      </c>
      <c r="G188" s="129"/>
      <c r="H188" s="129"/>
      <c r="I188" s="129"/>
      <c r="J188" s="127">
        <v>0</v>
      </c>
      <c r="K188" s="127"/>
      <c r="L188" s="4">
        <v>0</v>
      </c>
      <c r="M188" s="4">
        <v>3273.78</v>
      </c>
      <c r="N188" s="127">
        <v>3273.78</v>
      </c>
      <c r="O188" s="127"/>
      <c r="P188" s="127">
        <v>0</v>
      </c>
      <c r="Q188" s="127"/>
      <c r="R188" s="127">
        <v>0</v>
      </c>
      <c r="S188" s="127"/>
      <c r="T188" s="127"/>
      <c r="U188" s="127"/>
      <c r="V188" s="127"/>
      <c r="W188" s="127"/>
    </row>
    <row r="189" spans="1:23" ht="10.9" customHeight="1" x14ac:dyDescent="0.2">
      <c r="A189" s="129" t="s">
        <v>82</v>
      </c>
      <c r="B189" s="129"/>
      <c r="C189" s="129" t="s">
        <v>464</v>
      </c>
      <c r="D189" s="129"/>
      <c r="E189" s="129"/>
      <c r="F189" s="129" t="s">
        <v>282</v>
      </c>
      <c r="G189" s="129"/>
      <c r="H189" s="129"/>
      <c r="I189" s="129"/>
      <c r="J189" s="127">
        <v>0</v>
      </c>
      <c r="K189" s="127"/>
      <c r="L189" s="4">
        <v>0</v>
      </c>
      <c r="M189" s="4">
        <v>1.07</v>
      </c>
      <c r="N189" s="127">
        <v>1.07</v>
      </c>
      <c r="O189" s="127"/>
      <c r="P189" s="127">
        <v>0</v>
      </c>
      <c r="Q189" s="127"/>
      <c r="R189" s="127">
        <v>0</v>
      </c>
      <c r="S189" s="127"/>
      <c r="T189" s="127"/>
      <c r="U189" s="127"/>
      <c r="V189" s="127"/>
      <c r="W189" s="127"/>
    </row>
    <row r="190" spans="1:23" ht="10.9" customHeight="1" x14ac:dyDescent="0.2">
      <c r="A190" s="129" t="s">
        <v>82</v>
      </c>
      <c r="B190" s="129"/>
      <c r="C190" s="129" t="s">
        <v>731</v>
      </c>
      <c r="D190" s="129"/>
      <c r="E190" s="129"/>
      <c r="F190" s="129" t="s">
        <v>722</v>
      </c>
      <c r="G190" s="129"/>
      <c r="H190" s="129"/>
      <c r="I190" s="129"/>
      <c r="J190" s="127">
        <v>0</v>
      </c>
      <c r="K190" s="127"/>
      <c r="L190" s="4">
        <v>0</v>
      </c>
      <c r="M190" s="4">
        <v>3272.71</v>
      </c>
      <c r="N190" s="127">
        <v>3272.71</v>
      </c>
      <c r="O190" s="127"/>
      <c r="P190" s="127">
        <v>0</v>
      </c>
      <c r="Q190" s="127"/>
      <c r="R190" s="127">
        <v>0</v>
      </c>
      <c r="S190" s="127"/>
      <c r="T190" s="127"/>
      <c r="U190" s="127"/>
      <c r="V190" s="127"/>
      <c r="W190" s="127"/>
    </row>
    <row r="191" spans="1:23" ht="10.9" customHeight="1" x14ac:dyDescent="0.2">
      <c r="A191" s="129" t="s">
        <v>82</v>
      </c>
      <c r="B191" s="129"/>
      <c r="C191" s="129" t="s">
        <v>732</v>
      </c>
      <c r="D191" s="129"/>
      <c r="E191" s="129"/>
      <c r="F191" s="129" t="s">
        <v>733</v>
      </c>
      <c r="G191" s="129"/>
      <c r="H191" s="129"/>
      <c r="I191" s="129"/>
      <c r="J191" s="127">
        <v>0</v>
      </c>
      <c r="K191" s="127"/>
      <c r="L191" s="4">
        <v>0</v>
      </c>
      <c r="M191" s="4">
        <v>400</v>
      </c>
      <c r="N191" s="127">
        <v>400</v>
      </c>
      <c r="O191" s="127"/>
      <c r="P191" s="127">
        <v>0</v>
      </c>
      <c r="Q191" s="127"/>
      <c r="R191" s="127">
        <v>0</v>
      </c>
      <c r="S191" s="127"/>
      <c r="T191" s="127"/>
      <c r="U191" s="127"/>
      <c r="V191" s="127"/>
      <c r="W191" s="127"/>
    </row>
    <row r="192" spans="1:23" ht="10.9" customHeight="1" x14ac:dyDescent="0.2">
      <c r="A192" s="129" t="s">
        <v>82</v>
      </c>
      <c r="B192" s="129"/>
      <c r="C192" s="129" t="s">
        <v>734</v>
      </c>
      <c r="D192" s="129"/>
      <c r="E192" s="129"/>
      <c r="F192" s="129" t="s">
        <v>358</v>
      </c>
      <c r="G192" s="129"/>
      <c r="H192" s="129"/>
      <c r="I192" s="129"/>
      <c r="J192" s="127">
        <v>0</v>
      </c>
      <c r="K192" s="127"/>
      <c r="L192" s="4">
        <v>0</v>
      </c>
      <c r="M192" s="4">
        <v>400</v>
      </c>
      <c r="N192" s="127">
        <v>400</v>
      </c>
      <c r="O192" s="127"/>
      <c r="P192" s="127">
        <v>0</v>
      </c>
      <c r="Q192" s="127"/>
      <c r="R192" s="127">
        <v>0</v>
      </c>
      <c r="S192" s="127"/>
      <c r="T192" s="127"/>
      <c r="U192" s="127"/>
      <c r="V192" s="127"/>
      <c r="W192" s="127"/>
    </row>
    <row r="193" spans="1:23" ht="10.9" customHeight="1" x14ac:dyDescent="0.2">
      <c r="A193" s="129" t="s">
        <v>82</v>
      </c>
      <c r="B193" s="129"/>
      <c r="C193" s="129" t="s">
        <v>465</v>
      </c>
      <c r="D193" s="129"/>
      <c r="E193" s="129"/>
      <c r="F193" s="129" t="s">
        <v>466</v>
      </c>
      <c r="G193" s="129"/>
      <c r="H193" s="129"/>
      <c r="I193" s="129"/>
      <c r="J193" s="127">
        <v>0</v>
      </c>
      <c r="K193" s="127"/>
      <c r="L193" s="4">
        <v>0</v>
      </c>
      <c r="M193" s="4">
        <v>24990.32</v>
      </c>
      <c r="N193" s="127">
        <v>24990.32</v>
      </c>
      <c r="O193" s="127"/>
      <c r="P193" s="127">
        <v>0</v>
      </c>
      <c r="Q193" s="127"/>
      <c r="R193" s="127">
        <v>0</v>
      </c>
      <c r="S193" s="127"/>
      <c r="T193" s="127"/>
      <c r="U193" s="127"/>
      <c r="V193" s="127"/>
      <c r="W193" s="127"/>
    </row>
    <row r="194" spans="1:23" ht="10.9" customHeight="1" x14ac:dyDescent="0.2">
      <c r="A194" s="129" t="s">
        <v>82</v>
      </c>
      <c r="B194" s="129"/>
      <c r="C194" s="129" t="s">
        <v>467</v>
      </c>
      <c r="D194" s="129"/>
      <c r="E194" s="129"/>
      <c r="F194" s="129" t="s">
        <v>431</v>
      </c>
      <c r="G194" s="129"/>
      <c r="H194" s="129"/>
      <c r="I194" s="129"/>
      <c r="J194" s="127">
        <v>0</v>
      </c>
      <c r="K194" s="127"/>
      <c r="L194" s="4">
        <v>0</v>
      </c>
      <c r="M194" s="4">
        <v>24990.32</v>
      </c>
      <c r="N194" s="127">
        <v>24990.32</v>
      </c>
      <c r="O194" s="127"/>
      <c r="P194" s="127">
        <v>0</v>
      </c>
      <c r="Q194" s="127"/>
      <c r="R194" s="127">
        <v>0</v>
      </c>
      <c r="S194" s="127"/>
      <c r="T194" s="127"/>
      <c r="U194" s="127"/>
      <c r="V194" s="127"/>
      <c r="W194" s="127"/>
    </row>
    <row r="195" spans="1:23" ht="10.9" customHeight="1" x14ac:dyDescent="0.2">
      <c r="A195" s="129" t="s">
        <v>82</v>
      </c>
      <c r="B195" s="129"/>
      <c r="C195" s="129" t="s">
        <v>735</v>
      </c>
      <c r="D195" s="129"/>
      <c r="E195" s="129"/>
      <c r="F195" s="129" t="s">
        <v>736</v>
      </c>
      <c r="G195" s="129"/>
      <c r="H195" s="129"/>
      <c r="I195" s="129"/>
      <c r="J195" s="127">
        <v>0</v>
      </c>
      <c r="K195" s="127"/>
      <c r="L195" s="4">
        <v>0</v>
      </c>
      <c r="M195" s="4">
        <v>17110</v>
      </c>
      <c r="N195" s="127">
        <v>28922.01</v>
      </c>
      <c r="O195" s="127"/>
      <c r="P195" s="127">
        <v>0</v>
      </c>
      <c r="Q195" s="127"/>
      <c r="R195" s="127">
        <v>11812.01</v>
      </c>
      <c r="S195" s="127"/>
      <c r="T195" s="127"/>
      <c r="U195" s="127"/>
      <c r="V195" s="127"/>
      <c r="W195" s="127"/>
    </row>
    <row r="196" spans="1:23" ht="10.9" customHeight="1" x14ac:dyDescent="0.2">
      <c r="A196" s="129" t="s">
        <v>82</v>
      </c>
      <c r="B196" s="129"/>
      <c r="C196" s="129" t="s">
        <v>737</v>
      </c>
      <c r="D196" s="129"/>
      <c r="E196" s="129"/>
      <c r="F196" s="129" t="s">
        <v>295</v>
      </c>
      <c r="G196" s="129"/>
      <c r="H196" s="129"/>
      <c r="I196" s="129"/>
      <c r="J196" s="127">
        <v>0</v>
      </c>
      <c r="K196" s="127"/>
      <c r="L196" s="4">
        <v>0</v>
      </c>
      <c r="M196" s="4">
        <v>12760</v>
      </c>
      <c r="N196" s="127">
        <v>24572.01</v>
      </c>
      <c r="O196" s="127"/>
      <c r="P196" s="127">
        <v>0</v>
      </c>
      <c r="Q196" s="127"/>
      <c r="R196" s="127">
        <v>11812.01</v>
      </c>
      <c r="S196" s="127"/>
      <c r="T196" s="127"/>
      <c r="U196" s="127"/>
      <c r="V196" s="127"/>
      <c r="W196" s="127"/>
    </row>
    <row r="197" spans="1:23" ht="10.9" customHeight="1" x14ac:dyDescent="0.2">
      <c r="A197" s="129" t="s">
        <v>82</v>
      </c>
      <c r="B197" s="129"/>
      <c r="C197" s="129" t="s">
        <v>738</v>
      </c>
      <c r="D197" s="129"/>
      <c r="E197" s="129"/>
      <c r="F197" s="129" t="s">
        <v>253</v>
      </c>
      <c r="G197" s="129"/>
      <c r="H197" s="129"/>
      <c r="I197" s="129"/>
      <c r="J197" s="127">
        <v>0</v>
      </c>
      <c r="K197" s="127"/>
      <c r="L197" s="4">
        <v>0</v>
      </c>
      <c r="M197" s="4">
        <v>4350</v>
      </c>
      <c r="N197" s="127">
        <v>4350</v>
      </c>
      <c r="O197" s="127"/>
      <c r="P197" s="127">
        <v>0</v>
      </c>
      <c r="Q197" s="127"/>
      <c r="R197" s="127">
        <v>0</v>
      </c>
      <c r="S197" s="127"/>
      <c r="T197" s="127"/>
      <c r="U197" s="127"/>
      <c r="V197" s="127"/>
      <c r="W197" s="127"/>
    </row>
    <row r="198" spans="1:23" ht="10.9" customHeight="1" x14ac:dyDescent="0.2">
      <c r="A198" s="129" t="s">
        <v>82</v>
      </c>
      <c r="B198" s="129"/>
      <c r="C198" s="129" t="s">
        <v>739</v>
      </c>
      <c r="D198" s="129"/>
      <c r="E198" s="129"/>
      <c r="F198" s="129" t="s">
        <v>740</v>
      </c>
      <c r="G198" s="129"/>
      <c r="H198" s="129"/>
      <c r="I198" s="129"/>
      <c r="J198" s="127">
        <v>0</v>
      </c>
      <c r="K198" s="127"/>
      <c r="L198" s="4">
        <v>0</v>
      </c>
      <c r="M198" s="4">
        <v>153628.6</v>
      </c>
      <c r="N198" s="127">
        <v>153628.6</v>
      </c>
      <c r="O198" s="127"/>
      <c r="P198" s="127">
        <v>0</v>
      </c>
      <c r="Q198" s="127"/>
      <c r="R198" s="127">
        <v>0</v>
      </c>
      <c r="S198" s="127"/>
      <c r="T198" s="127"/>
      <c r="U198" s="127"/>
      <c r="V198" s="127"/>
      <c r="W198" s="127"/>
    </row>
    <row r="199" spans="1:23" ht="10.9" customHeight="1" x14ac:dyDescent="0.2">
      <c r="A199" s="129" t="s">
        <v>82</v>
      </c>
      <c r="B199" s="129"/>
      <c r="C199" s="129" t="s">
        <v>741</v>
      </c>
      <c r="D199" s="129"/>
      <c r="E199" s="129"/>
      <c r="F199" s="129" t="s">
        <v>295</v>
      </c>
      <c r="G199" s="129"/>
      <c r="H199" s="129"/>
      <c r="I199" s="129"/>
      <c r="J199" s="127">
        <v>0</v>
      </c>
      <c r="K199" s="127"/>
      <c r="L199" s="4">
        <v>0</v>
      </c>
      <c r="M199" s="4">
        <v>153628.6</v>
      </c>
      <c r="N199" s="127">
        <v>153628.6</v>
      </c>
      <c r="O199" s="127"/>
      <c r="P199" s="127">
        <v>0</v>
      </c>
      <c r="Q199" s="127"/>
      <c r="R199" s="127">
        <v>0</v>
      </c>
      <c r="S199" s="127"/>
      <c r="T199" s="127"/>
      <c r="U199" s="127"/>
      <c r="V199" s="127"/>
      <c r="W199" s="127"/>
    </row>
    <row r="200" spans="1:23" ht="10.9" customHeight="1" x14ac:dyDescent="0.2">
      <c r="A200" s="129" t="s">
        <v>82</v>
      </c>
      <c r="B200" s="129"/>
      <c r="C200" s="129" t="s">
        <v>468</v>
      </c>
      <c r="D200" s="129"/>
      <c r="E200" s="129"/>
      <c r="F200" s="129" t="s">
        <v>469</v>
      </c>
      <c r="G200" s="129"/>
      <c r="H200" s="129"/>
      <c r="I200" s="129"/>
      <c r="J200" s="127">
        <v>0</v>
      </c>
      <c r="K200" s="127"/>
      <c r="L200" s="4">
        <v>0</v>
      </c>
      <c r="M200" s="4">
        <v>750000</v>
      </c>
      <c r="N200" s="127">
        <v>750000</v>
      </c>
      <c r="O200" s="127"/>
      <c r="P200" s="127">
        <v>0</v>
      </c>
      <c r="Q200" s="127"/>
      <c r="R200" s="127">
        <v>0</v>
      </c>
      <c r="S200" s="127"/>
      <c r="T200" s="127"/>
      <c r="U200" s="127"/>
      <c r="V200" s="127"/>
      <c r="W200" s="127"/>
    </row>
    <row r="201" spans="1:23" ht="10.9" customHeight="1" x14ac:dyDescent="0.2">
      <c r="A201" s="129" t="s">
        <v>82</v>
      </c>
      <c r="B201" s="129"/>
      <c r="C201" s="129" t="s">
        <v>470</v>
      </c>
      <c r="D201" s="129"/>
      <c r="E201" s="129"/>
      <c r="F201" s="129" t="s">
        <v>30</v>
      </c>
      <c r="G201" s="129"/>
      <c r="H201" s="129"/>
      <c r="I201" s="129"/>
      <c r="J201" s="127">
        <v>0</v>
      </c>
      <c r="K201" s="127"/>
      <c r="L201" s="4">
        <v>0</v>
      </c>
      <c r="M201" s="4">
        <v>750000</v>
      </c>
      <c r="N201" s="127">
        <v>750000</v>
      </c>
      <c r="O201" s="127"/>
      <c r="P201" s="127">
        <v>0</v>
      </c>
      <c r="Q201" s="127"/>
      <c r="R201" s="127">
        <v>0</v>
      </c>
      <c r="S201" s="127"/>
      <c r="T201" s="127"/>
      <c r="U201" s="127"/>
      <c r="V201" s="127"/>
      <c r="W201" s="127"/>
    </row>
    <row r="202" spans="1:23" ht="10.9" customHeight="1" x14ac:dyDescent="0.2">
      <c r="A202" s="129" t="s">
        <v>82</v>
      </c>
      <c r="B202" s="129"/>
      <c r="C202" s="129" t="s">
        <v>471</v>
      </c>
      <c r="D202" s="129"/>
      <c r="E202" s="129"/>
      <c r="F202" s="129" t="s">
        <v>472</v>
      </c>
      <c r="G202" s="129"/>
      <c r="H202" s="129"/>
      <c r="I202" s="129"/>
      <c r="J202" s="127">
        <v>0</v>
      </c>
      <c r="K202" s="127"/>
      <c r="L202" s="4">
        <v>0</v>
      </c>
      <c r="M202" s="4">
        <v>384369</v>
      </c>
      <c r="N202" s="127">
        <v>386142.68</v>
      </c>
      <c r="O202" s="127"/>
      <c r="P202" s="127">
        <v>0</v>
      </c>
      <c r="Q202" s="127"/>
      <c r="R202" s="127">
        <v>1773.68</v>
      </c>
      <c r="S202" s="127"/>
      <c r="T202" s="127"/>
      <c r="U202" s="127"/>
      <c r="V202" s="127"/>
      <c r="W202" s="127"/>
    </row>
    <row r="203" spans="1:23" ht="10.9" customHeight="1" x14ac:dyDescent="0.2">
      <c r="A203" s="129" t="s">
        <v>82</v>
      </c>
      <c r="B203" s="129"/>
      <c r="C203" s="129" t="s">
        <v>473</v>
      </c>
      <c r="D203" s="129"/>
      <c r="E203" s="129"/>
      <c r="F203" s="129" t="s">
        <v>30</v>
      </c>
      <c r="G203" s="129"/>
      <c r="H203" s="129"/>
      <c r="I203" s="129"/>
      <c r="J203" s="127">
        <v>0</v>
      </c>
      <c r="K203" s="127"/>
      <c r="L203" s="4">
        <v>0</v>
      </c>
      <c r="M203" s="4">
        <v>215000</v>
      </c>
      <c r="N203" s="127">
        <v>215000</v>
      </c>
      <c r="O203" s="127"/>
      <c r="P203" s="127">
        <v>0</v>
      </c>
      <c r="Q203" s="127"/>
      <c r="R203" s="127">
        <v>0</v>
      </c>
      <c r="S203" s="127"/>
      <c r="T203" s="127"/>
      <c r="U203" s="127"/>
      <c r="V203" s="127"/>
      <c r="W203" s="127"/>
    </row>
    <row r="204" spans="1:23" ht="10.9" customHeight="1" x14ac:dyDescent="0.2">
      <c r="A204" s="129" t="s">
        <v>82</v>
      </c>
      <c r="B204" s="129"/>
      <c r="C204" s="129" t="s">
        <v>474</v>
      </c>
      <c r="D204" s="129"/>
      <c r="E204" s="129"/>
      <c r="F204" s="129" t="s">
        <v>475</v>
      </c>
      <c r="G204" s="129"/>
      <c r="H204" s="129"/>
      <c r="I204" s="129"/>
      <c r="J204" s="127">
        <v>0</v>
      </c>
      <c r="K204" s="127"/>
      <c r="L204" s="4">
        <v>0</v>
      </c>
      <c r="M204" s="4">
        <v>0</v>
      </c>
      <c r="N204" s="127">
        <v>1.68</v>
      </c>
      <c r="O204" s="127"/>
      <c r="P204" s="127">
        <v>0</v>
      </c>
      <c r="Q204" s="127"/>
      <c r="R204" s="127">
        <v>1.68</v>
      </c>
      <c r="S204" s="127"/>
      <c r="T204" s="127"/>
      <c r="U204" s="127"/>
      <c r="V204" s="127"/>
      <c r="W204" s="127"/>
    </row>
    <row r="205" spans="1:23" ht="10.9" customHeight="1" x14ac:dyDescent="0.2">
      <c r="A205" s="129" t="s">
        <v>82</v>
      </c>
      <c r="B205" s="129"/>
      <c r="C205" s="129" t="s">
        <v>742</v>
      </c>
      <c r="D205" s="129"/>
      <c r="E205" s="129"/>
      <c r="F205" s="129" t="s">
        <v>295</v>
      </c>
      <c r="G205" s="129"/>
      <c r="H205" s="129"/>
      <c r="I205" s="129"/>
      <c r="J205" s="127">
        <v>0</v>
      </c>
      <c r="K205" s="127"/>
      <c r="L205" s="4">
        <v>0</v>
      </c>
      <c r="M205" s="4">
        <v>97957</v>
      </c>
      <c r="N205" s="127">
        <v>97957</v>
      </c>
      <c r="O205" s="127"/>
      <c r="P205" s="127">
        <v>0</v>
      </c>
      <c r="Q205" s="127"/>
      <c r="R205" s="127">
        <v>0</v>
      </c>
      <c r="S205" s="127"/>
      <c r="T205" s="127"/>
      <c r="U205" s="127"/>
      <c r="V205" s="127"/>
      <c r="W205" s="127"/>
    </row>
    <row r="206" spans="1:23" ht="10.9" customHeight="1" x14ac:dyDescent="0.2">
      <c r="A206" s="129" t="s">
        <v>82</v>
      </c>
      <c r="B206" s="129"/>
      <c r="C206" s="129" t="s">
        <v>743</v>
      </c>
      <c r="D206" s="129"/>
      <c r="E206" s="129"/>
      <c r="F206" s="129" t="s">
        <v>280</v>
      </c>
      <c r="G206" s="129"/>
      <c r="H206" s="129"/>
      <c r="I206" s="129"/>
      <c r="J206" s="127">
        <v>0</v>
      </c>
      <c r="K206" s="127"/>
      <c r="L206" s="4">
        <v>0</v>
      </c>
      <c r="M206" s="4">
        <v>70000</v>
      </c>
      <c r="N206" s="127">
        <v>70000</v>
      </c>
      <c r="O206" s="127"/>
      <c r="P206" s="127">
        <v>0</v>
      </c>
      <c r="Q206" s="127"/>
      <c r="R206" s="127">
        <v>0</v>
      </c>
      <c r="S206" s="127"/>
      <c r="T206" s="127"/>
      <c r="U206" s="127"/>
      <c r="V206" s="127"/>
      <c r="W206" s="127"/>
    </row>
    <row r="207" spans="1:23" ht="10.9" customHeight="1" x14ac:dyDescent="0.2">
      <c r="A207" s="129" t="s">
        <v>82</v>
      </c>
      <c r="B207" s="129"/>
      <c r="C207" s="129" t="s">
        <v>744</v>
      </c>
      <c r="D207" s="129"/>
      <c r="E207" s="129"/>
      <c r="F207" s="129" t="s">
        <v>672</v>
      </c>
      <c r="G207" s="129"/>
      <c r="H207" s="129"/>
      <c r="I207" s="129"/>
      <c r="J207" s="127">
        <v>0</v>
      </c>
      <c r="K207" s="127"/>
      <c r="L207" s="4">
        <v>0</v>
      </c>
      <c r="M207" s="4">
        <v>1412</v>
      </c>
      <c r="N207" s="127">
        <v>1412</v>
      </c>
      <c r="O207" s="127"/>
      <c r="P207" s="127">
        <v>0</v>
      </c>
      <c r="Q207" s="127"/>
      <c r="R207" s="127">
        <v>0</v>
      </c>
      <c r="S207" s="127"/>
      <c r="T207" s="127"/>
      <c r="U207" s="127"/>
      <c r="V207" s="127"/>
      <c r="W207" s="127"/>
    </row>
    <row r="208" spans="1:23" ht="10.9" customHeight="1" x14ac:dyDescent="0.2">
      <c r="A208" s="129" t="s">
        <v>82</v>
      </c>
      <c r="B208" s="129"/>
      <c r="C208" s="129" t="s">
        <v>745</v>
      </c>
      <c r="D208" s="129"/>
      <c r="E208" s="129"/>
      <c r="F208" s="129" t="s">
        <v>687</v>
      </c>
      <c r="G208" s="129"/>
      <c r="H208" s="129"/>
      <c r="I208" s="129"/>
      <c r="J208" s="127">
        <v>0</v>
      </c>
      <c r="K208" s="127"/>
      <c r="L208" s="4">
        <v>0</v>
      </c>
      <c r="M208" s="4">
        <v>0</v>
      </c>
      <c r="N208" s="127">
        <v>1682</v>
      </c>
      <c r="O208" s="127"/>
      <c r="P208" s="127">
        <v>0</v>
      </c>
      <c r="Q208" s="127"/>
      <c r="R208" s="127">
        <v>1682</v>
      </c>
      <c r="S208" s="127"/>
      <c r="T208" s="127"/>
      <c r="U208" s="127"/>
      <c r="V208" s="127"/>
      <c r="W208" s="127"/>
    </row>
    <row r="209" spans="1:24" ht="10.9" customHeight="1" x14ac:dyDescent="0.2">
      <c r="A209" s="129" t="s">
        <v>82</v>
      </c>
      <c r="B209" s="129"/>
      <c r="C209" s="129" t="s">
        <v>746</v>
      </c>
      <c r="D209" s="129"/>
      <c r="E209" s="129"/>
      <c r="F209" s="129" t="s">
        <v>747</v>
      </c>
      <c r="G209" s="129"/>
      <c r="H209" s="129"/>
      <c r="I209" s="129"/>
      <c r="J209" s="127">
        <v>0</v>
      </c>
      <c r="K209" s="127"/>
      <c r="L209" s="4">
        <v>0</v>
      </c>
      <c r="M209" s="4">
        <v>0</v>
      </c>
      <c r="N209" s="127">
        <v>90</v>
      </c>
      <c r="O209" s="127"/>
      <c r="P209" s="127">
        <v>0</v>
      </c>
      <c r="Q209" s="127"/>
      <c r="R209" s="127">
        <v>90</v>
      </c>
      <c r="S209" s="127"/>
      <c r="T209" s="127"/>
      <c r="U209" s="127"/>
      <c r="V209" s="127"/>
      <c r="W209" s="127"/>
    </row>
    <row r="210" spans="1:24" ht="10.9" customHeight="1" x14ac:dyDescent="0.2">
      <c r="A210" s="129" t="s">
        <v>82</v>
      </c>
      <c r="B210" s="129"/>
      <c r="C210" s="129" t="s">
        <v>185</v>
      </c>
      <c r="D210" s="129"/>
      <c r="E210" s="129"/>
      <c r="F210" s="129" t="s">
        <v>186</v>
      </c>
      <c r="G210" s="129"/>
      <c r="H210" s="129"/>
      <c r="I210" s="129"/>
      <c r="J210" s="127">
        <v>0</v>
      </c>
      <c r="K210" s="127"/>
      <c r="L210" s="4">
        <v>0</v>
      </c>
      <c r="M210" s="4">
        <v>535198.43999999994</v>
      </c>
      <c r="N210" s="127">
        <v>610458.43999999994</v>
      </c>
      <c r="O210" s="127"/>
      <c r="P210" s="127">
        <v>0</v>
      </c>
      <c r="Q210" s="127"/>
      <c r="R210" s="127">
        <v>75260</v>
      </c>
      <c r="S210" s="127"/>
      <c r="T210" s="127"/>
      <c r="U210" s="127"/>
      <c r="V210" s="127"/>
      <c r="W210" s="127"/>
    </row>
    <row r="211" spans="1:24" ht="10.9" customHeight="1" x14ac:dyDescent="0.2">
      <c r="A211" s="129" t="s">
        <v>82</v>
      </c>
      <c r="B211" s="129"/>
      <c r="C211" s="129" t="s">
        <v>187</v>
      </c>
      <c r="D211" s="129"/>
      <c r="E211" s="129"/>
      <c r="F211" s="129" t="s">
        <v>188</v>
      </c>
      <c r="G211" s="129"/>
      <c r="H211" s="129"/>
      <c r="I211" s="129"/>
      <c r="J211" s="127">
        <v>0</v>
      </c>
      <c r="K211" s="127"/>
      <c r="L211" s="4">
        <v>0</v>
      </c>
      <c r="M211" s="4">
        <v>535198.43999999994</v>
      </c>
      <c r="N211" s="127">
        <v>610458.43999999994</v>
      </c>
      <c r="O211" s="127"/>
      <c r="P211" s="127">
        <v>0</v>
      </c>
      <c r="Q211" s="127"/>
      <c r="R211" s="127">
        <v>75260</v>
      </c>
      <c r="S211" s="127"/>
      <c r="T211" s="127"/>
      <c r="U211" s="127"/>
      <c r="V211" s="127"/>
      <c r="W211" s="127"/>
    </row>
    <row r="212" spans="1:24" ht="10.9" customHeight="1" x14ac:dyDescent="0.2">
      <c r="A212" s="129" t="s">
        <v>82</v>
      </c>
      <c r="B212" s="129"/>
      <c r="C212" s="129" t="s">
        <v>476</v>
      </c>
      <c r="D212" s="129"/>
      <c r="E212" s="129"/>
      <c r="F212" s="129" t="s">
        <v>279</v>
      </c>
      <c r="G212" s="129"/>
      <c r="H212" s="129"/>
      <c r="I212" s="129"/>
      <c r="J212" s="127">
        <v>0</v>
      </c>
      <c r="K212" s="127"/>
      <c r="L212" s="4">
        <v>0</v>
      </c>
      <c r="M212" s="4">
        <v>535198.43999999994</v>
      </c>
      <c r="N212" s="127">
        <v>610458.43999999994</v>
      </c>
      <c r="O212" s="127"/>
      <c r="P212" s="127">
        <v>0</v>
      </c>
      <c r="Q212" s="127"/>
      <c r="R212" s="127">
        <v>75260</v>
      </c>
      <c r="S212" s="127"/>
      <c r="T212" s="127"/>
      <c r="U212" s="127"/>
      <c r="V212" s="127"/>
      <c r="W212" s="127"/>
    </row>
    <row r="213" spans="1:24" ht="0.4" customHeight="1" x14ac:dyDescent="0.2"/>
    <row r="214" spans="1:24" ht="10.9" customHeight="1" x14ac:dyDescent="0.2">
      <c r="A214" s="129" t="s">
        <v>82</v>
      </c>
      <c r="B214" s="129"/>
      <c r="C214" s="129" t="s">
        <v>477</v>
      </c>
      <c r="D214" s="129"/>
      <c r="E214" s="129"/>
      <c r="F214" s="129" t="s">
        <v>478</v>
      </c>
      <c r="G214" s="129"/>
      <c r="H214" s="129"/>
      <c r="I214" s="129"/>
      <c r="J214" s="127">
        <v>0</v>
      </c>
      <c r="K214" s="127"/>
      <c r="L214" s="4">
        <v>0</v>
      </c>
      <c r="M214" s="4">
        <v>535198.43999999994</v>
      </c>
      <c r="N214" s="127">
        <v>610458.43999999994</v>
      </c>
      <c r="O214" s="127"/>
      <c r="P214" s="127">
        <v>0</v>
      </c>
      <c r="Q214" s="127"/>
      <c r="R214" s="127">
        <v>75260</v>
      </c>
      <c r="S214" s="127"/>
      <c r="T214" s="127"/>
      <c r="U214" s="127"/>
      <c r="V214" s="127"/>
      <c r="W214" s="127"/>
    </row>
    <row r="215" spans="1:24" ht="10.9" customHeight="1" x14ac:dyDescent="0.2">
      <c r="A215" s="129" t="s">
        <v>82</v>
      </c>
      <c r="B215" s="129"/>
      <c r="C215" s="129" t="s">
        <v>479</v>
      </c>
      <c r="D215" s="129"/>
      <c r="E215" s="129"/>
      <c r="F215" s="129" t="s">
        <v>204</v>
      </c>
      <c r="G215" s="129"/>
      <c r="H215" s="129"/>
      <c r="I215" s="129"/>
      <c r="J215" s="127">
        <v>0</v>
      </c>
      <c r="K215" s="127"/>
      <c r="L215" s="4">
        <v>0</v>
      </c>
      <c r="M215" s="4">
        <v>334437.74</v>
      </c>
      <c r="N215" s="127">
        <v>334437.74</v>
      </c>
      <c r="O215" s="127"/>
      <c r="P215" s="127">
        <v>0</v>
      </c>
      <c r="Q215" s="127"/>
      <c r="R215" s="127">
        <v>0</v>
      </c>
      <c r="S215" s="127"/>
      <c r="T215" s="127"/>
      <c r="U215" s="127"/>
      <c r="V215" s="127"/>
      <c r="W215" s="127"/>
    </row>
    <row r="216" spans="1:24" ht="10.9" customHeight="1" x14ac:dyDescent="0.2">
      <c r="A216" s="129" t="s">
        <v>82</v>
      </c>
      <c r="B216" s="129"/>
      <c r="C216" s="129" t="s">
        <v>480</v>
      </c>
      <c r="D216" s="129"/>
      <c r="E216" s="129"/>
      <c r="F216" s="129" t="s">
        <v>481</v>
      </c>
      <c r="G216" s="129"/>
      <c r="H216" s="129"/>
      <c r="I216" s="129"/>
      <c r="J216" s="127">
        <v>0</v>
      </c>
      <c r="K216" s="127"/>
      <c r="L216" s="4">
        <v>0</v>
      </c>
      <c r="M216" s="4">
        <v>22795</v>
      </c>
      <c r="N216" s="127">
        <v>22795</v>
      </c>
      <c r="O216" s="127"/>
      <c r="P216" s="127">
        <v>0</v>
      </c>
      <c r="Q216" s="127"/>
      <c r="R216" s="127">
        <v>0</v>
      </c>
      <c r="S216" s="127"/>
      <c r="T216" s="127"/>
      <c r="U216" s="127"/>
      <c r="V216" s="127"/>
      <c r="W216" s="127"/>
    </row>
    <row r="217" spans="1:24" ht="10.9" customHeight="1" x14ac:dyDescent="0.2">
      <c r="A217" s="129" t="s">
        <v>82</v>
      </c>
      <c r="B217" s="129"/>
      <c r="C217" s="129" t="s">
        <v>482</v>
      </c>
      <c r="D217" s="129"/>
      <c r="E217" s="129"/>
      <c r="F217" s="129" t="s">
        <v>483</v>
      </c>
      <c r="G217" s="129"/>
      <c r="H217" s="129"/>
      <c r="I217" s="129"/>
      <c r="J217" s="127">
        <v>0</v>
      </c>
      <c r="K217" s="127"/>
      <c r="L217" s="4">
        <v>0</v>
      </c>
      <c r="M217" s="4">
        <v>84</v>
      </c>
      <c r="N217" s="127">
        <v>84</v>
      </c>
      <c r="O217" s="127"/>
      <c r="P217" s="127">
        <v>0</v>
      </c>
      <c r="Q217" s="127"/>
      <c r="R217" s="127">
        <v>0</v>
      </c>
      <c r="S217" s="127"/>
      <c r="T217" s="127"/>
      <c r="U217" s="127"/>
      <c r="V217" s="127"/>
      <c r="W217" s="127"/>
    </row>
    <row r="218" spans="1:24" ht="10.9" customHeight="1" x14ac:dyDescent="0.2">
      <c r="A218" s="129" t="s">
        <v>82</v>
      </c>
      <c r="B218" s="129"/>
      <c r="C218" s="129" t="s">
        <v>484</v>
      </c>
      <c r="D218" s="129"/>
      <c r="E218" s="129"/>
      <c r="F218" s="129" t="s">
        <v>485</v>
      </c>
      <c r="G218" s="129"/>
      <c r="H218" s="129"/>
      <c r="I218" s="129"/>
      <c r="J218" s="127">
        <v>0</v>
      </c>
      <c r="K218" s="127"/>
      <c r="L218" s="4">
        <v>0</v>
      </c>
      <c r="M218" s="4">
        <v>99.3</v>
      </c>
      <c r="N218" s="127">
        <v>99.3</v>
      </c>
      <c r="O218" s="127"/>
      <c r="P218" s="127">
        <v>0</v>
      </c>
      <c r="Q218" s="127"/>
      <c r="R218" s="127">
        <v>0</v>
      </c>
      <c r="S218" s="127"/>
      <c r="T218" s="127"/>
      <c r="U218" s="127"/>
      <c r="V218" s="127"/>
      <c r="W218" s="127"/>
    </row>
    <row r="219" spans="1:24" ht="10.9" customHeight="1" x14ac:dyDescent="0.2">
      <c r="A219" s="129" t="s">
        <v>82</v>
      </c>
      <c r="B219" s="129"/>
      <c r="C219" s="129" t="s">
        <v>486</v>
      </c>
      <c r="D219" s="129"/>
      <c r="E219" s="129"/>
      <c r="F219" s="129" t="s">
        <v>487</v>
      </c>
      <c r="G219" s="129"/>
      <c r="H219" s="129"/>
      <c r="I219" s="129"/>
      <c r="J219" s="127">
        <v>0</v>
      </c>
      <c r="K219" s="127"/>
      <c r="L219" s="4">
        <v>0</v>
      </c>
      <c r="M219" s="4">
        <v>177782.39999999999</v>
      </c>
      <c r="N219" s="127">
        <v>177782.39999999999</v>
      </c>
      <c r="O219" s="127"/>
      <c r="P219" s="127">
        <v>0</v>
      </c>
      <c r="Q219" s="127"/>
      <c r="R219" s="127">
        <v>0</v>
      </c>
      <c r="S219" s="127"/>
      <c r="T219" s="127"/>
      <c r="U219" s="127"/>
      <c r="V219" s="127"/>
      <c r="W219" s="127"/>
    </row>
    <row r="220" spans="1:24" ht="10.9" customHeight="1" x14ac:dyDescent="0.2">
      <c r="A220" s="129" t="s">
        <v>82</v>
      </c>
      <c r="B220" s="129"/>
      <c r="C220" s="129" t="s">
        <v>748</v>
      </c>
      <c r="D220" s="129"/>
      <c r="E220" s="129"/>
      <c r="F220" s="129" t="s">
        <v>749</v>
      </c>
      <c r="G220" s="129"/>
      <c r="H220" s="129"/>
      <c r="I220" s="129"/>
      <c r="J220" s="127">
        <v>0</v>
      </c>
      <c r="K220" s="127"/>
      <c r="L220" s="4">
        <v>0</v>
      </c>
      <c r="M220" s="4">
        <v>0</v>
      </c>
      <c r="N220" s="127">
        <v>75260</v>
      </c>
      <c r="O220" s="127"/>
      <c r="P220" s="127">
        <v>0</v>
      </c>
      <c r="Q220" s="127"/>
      <c r="R220" s="127">
        <v>75260</v>
      </c>
      <c r="S220" s="127"/>
      <c r="T220" s="127"/>
      <c r="U220" s="127"/>
      <c r="V220" s="127"/>
      <c r="W220" s="127"/>
    </row>
    <row r="221" spans="1:24" ht="7.15" customHeight="1" thickBot="1" x14ac:dyDescent="0.25"/>
    <row r="222" spans="1:24" ht="14.1" customHeight="1" thickTop="1" x14ac:dyDescent="0.2">
      <c r="I222" s="3" t="s">
        <v>684</v>
      </c>
      <c r="J222" s="146">
        <v>0</v>
      </c>
      <c r="K222" s="146"/>
      <c r="L222" s="72">
        <v>19546112.050000001</v>
      </c>
      <c r="M222" s="72">
        <v>52681227.700000003</v>
      </c>
      <c r="N222" s="146">
        <v>34488796.520000003</v>
      </c>
      <c r="O222" s="146"/>
      <c r="P222" s="146">
        <v>0</v>
      </c>
      <c r="Q222" s="146"/>
      <c r="R222" s="146">
        <v>1353680.87</v>
      </c>
      <c r="S222" s="146"/>
      <c r="T222" s="146"/>
      <c r="U222" s="146"/>
      <c r="V222" s="146"/>
      <c r="W222" s="146"/>
    </row>
    <row r="223" spans="1:24" ht="7.15" customHeight="1" x14ac:dyDescent="0.2"/>
    <row r="224" spans="1:24" ht="14.1" customHeight="1" x14ac:dyDescent="0.2">
      <c r="K224" s="144" t="s">
        <v>685</v>
      </c>
      <c r="L224" s="144"/>
      <c r="M224" s="144"/>
      <c r="N224" s="144"/>
      <c r="O224" s="144"/>
      <c r="P224" s="144"/>
      <c r="Q224" s="145" t="s">
        <v>756</v>
      </c>
      <c r="R224" s="145"/>
      <c r="S224" s="145"/>
      <c r="T224" s="145"/>
      <c r="U224" s="145"/>
      <c r="V224" s="145"/>
      <c r="W224" s="145"/>
      <c r="X224" s="145"/>
    </row>
    <row r="226" spans="20:25" ht="14.1" customHeight="1" x14ac:dyDescent="0.2">
      <c r="T226" s="143" t="s">
        <v>693</v>
      </c>
      <c r="U226" s="143"/>
      <c r="V226" s="143"/>
      <c r="W226" s="143"/>
      <c r="X226" s="143"/>
      <c r="Y226" s="143"/>
    </row>
  </sheetData>
  <mergeCells count="1437">
    <mergeCell ref="T226:Y226"/>
    <mergeCell ref="K224:P224"/>
    <mergeCell ref="Q224:X224"/>
    <mergeCell ref="J222:K222"/>
    <mergeCell ref="N222:O222"/>
    <mergeCell ref="P222:Q222"/>
    <mergeCell ref="R222:W222"/>
    <mergeCell ref="C218:E218"/>
    <mergeCell ref="F218:I218"/>
    <mergeCell ref="J218:K218"/>
    <mergeCell ref="N218:O218"/>
    <mergeCell ref="P218:Q218"/>
    <mergeCell ref="R216:W216"/>
    <mergeCell ref="R217:W217"/>
    <mergeCell ref="R220:W220"/>
    <mergeCell ref="R218:W218"/>
    <mergeCell ref="A219:B219"/>
    <mergeCell ref="C219:E219"/>
    <mergeCell ref="F219:I219"/>
    <mergeCell ref="J219:K219"/>
    <mergeCell ref="N219:O219"/>
    <mergeCell ref="P219:Q219"/>
    <mergeCell ref="R219:W219"/>
    <mergeCell ref="A218:B218"/>
    <mergeCell ref="A220:B220"/>
    <mergeCell ref="C220:E220"/>
    <mergeCell ref="F220:I220"/>
    <mergeCell ref="J220:K220"/>
    <mergeCell ref="N220:O220"/>
    <mergeCell ref="P220:Q220"/>
    <mergeCell ref="A215:B215"/>
    <mergeCell ref="C215:E215"/>
    <mergeCell ref="F215:I215"/>
    <mergeCell ref="J215:K215"/>
    <mergeCell ref="N215:O215"/>
    <mergeCell ref="P215:Q215"/>
    <mergeCell ref="R215:W215"/>
    <mergeCell ref="A214:B214"/>
    <mergeCell ref="C214:E214"/>
    <mergeCell ref="A216:B216"/>
    <mergeCell ref="C216:E216"/>
    <mergeCell ref="F216:I216"/>
    <mergeCell ref="J216:K216"/>
    <mergeCell ref="N216:O216"/>
    <mergeCell ref="P216:Q216"/>
    <mergeCell ref="A217:B217"/>
    <mergeCell ref="C217:E217"/>
    <mergeCell ref="F217:I217"/>
    <mergeCell ref="J217:K217"/>
    <mergeCell ref="N217:O217"/>
    <mergeCell ref="P217:Q217"/>
    <mergeCell ref="P212:Q212"/>
    <mergeCell ref="R212:W212"/>
    <mergeCell ref="A211:B211"/>
    <mergeCell ref="C211:E211"/>
    <mergeCell ref="F211:I211"/>
    <mergeCell ref="J211:K211"/>
    <mergeCell ref="N211:O211"/>
    <mergeCell ref="P211:Q211"/>
    <mergeCell ref="F214:I214"/>
    <mergeCell ref="J214:K214"/>
    <mergeCell ref="N214:O214"/>
    <mergeCell ref="P214:Q214"/>
    <mergeCell ref="R211:W211"/>
    <mergeCell ref="A212:B212"/>
    <mergeCell ref="C212:E212"/>
    <mergeCell ref="F212:I212"/>
    <mergeCell ref="J212:K212"/>
    <mergeCell ref="N212:O212"/>
    <mergeCell ref="R214:W214"/>
    <mergeCell ref="F209:I209"/>
    <mergeCell ref="J209:K209"/>
    <mergeCell ref="N209:O209"/>
    <mergeCell ref="P209:Q209"/>
    <mergeCell ref="R207:W207"/>
    <mergeCell ref="A208:B208"/>
    <mergeCell ref="C208:E208"/>
    <mergeCell ref="F208:I208"/>
    <mergeCell ref="J208:K208"/>
    <mergeCell ref="N208:O208"/>
    <mergeCell ref="R209:W209"/>
    <mergeCell ref="A210:B210"/>
    <mergeCell ref="C210:E210"/>
    <mergeCell ref="F210:I210"/>
    <mergeCell ref="J210:K210"/>
    <mergeCell ref="N210:O210"/>
    <mergeCell ref="P210:Q210"/>
    <mergeCell ref="R210:W210"/>
    <mergeCell ref="A209:B209"/>
    <mergeCell ref="C209:E209"/>
    <mergeCell ref="A206:B206"/>
    <mergeCell ref="C206:E206"/>
    <mergeCell ref="F206:I206"/>
    <mergeCell ref="J206:K206"/>
    <mergeCell ref="N206:O206"/>
    <mergeCell ref="P206:Q206"/>
    <mergeCell ref="R206:W206"/>
    <mergeCell ref="A205:B205"/>
    <mergeCell ref="C205:E205"/>
    <mergeCell ref="P208:Q208"/>
    <mergeCell ref="R208:W208"/>
    <mergeCell ref="A207:B207"/>
    <mergeCell ref="C207:E207"/>
    <mergeCell ref="F207:I207"/>
    <mergeCell ref="J207:K207"/>
    <mergeCell ref="N207:O207"/>
    <mergeCell ref="P207:Q207"/>
    <mergeCell ref="P204:Q204"/>
    <mergeCell ref="R204:W204"/>
    <mergeCell ref="R202:W202"/>
    <mergeCell ref="A203:B203"/>
    <mergeCell ref="C203:E203"/>
    <mergeCell ref="F203:I203"/>
    <mergeCell ref="J203:K203"/>
    <mergeCell ref="N203:O203"/>
    <mergeCell ref="P203:Q203"/>
    <mergeCell ref="F205:I205"/>
    <mergeCell ref="J205:K205"/>
    <mergeCell ref="N205:O205"/>
    <mergeCell ref="P205:Q205"/>
    <mergeCell ref="R203:W203"/>
    <mergeCell ref="A204:B204"/>
    <mergeCell ref="C204:E204"/>
    <mergeCell ref="F204:I204"/>
    <mergeCell ref="J204:K204"/>
    <mergeCell ref="N204:O204"/>
    <mergeCell ref="R205:W205"/>
    <mergeCell ref="A199:B199"/>
    <mergeCell ref="C199:E199"/>
    <mergeCell ref="F199:I199"/>
    <mergeCell ref="J199:K199"/>
    <mergeCell ref="N199:O199"/>
    <mergeCell ref="P199:Q199"/>
    <mergeCell ref="A202:B202"/>
    <mergeCell ref="C202:E202"/>
    <mergeCell ref="R199:W199"/>
    <mergeCell ref="A200:B200"/>
    <mergeCell ref="C200:E200"/>
    <mergeCell ref="F200:I200"/>
    <mergeCell ref="J200:K200"/>
    <mergeCell ref="N200:O200"/>
    <mergeCell ref="P200:Q200"/>
    <mergeCell ref="R200:W200"/>
    <mergeCell ref="R201:W201"/>
    <mergeCell ref="A201:B201"/>
    <mergeCell ref="C201:E201"/>
    <mergeCell ref="F201:I201"/>
    <mergeCell ref="J201:K201"/>
    <mergeCell ref="N201:O201"/>
    <mergeCell ref="P201:Q201"/>
    <mergeCell ref="F202:I202"/>
    <mergeCell ref="J202:K202"/>
    <mergeCell ref="N202:O202"/>
    <mergeCell ref="P202:Q202"/>
    <mergeCell ref="F197:I197"/>
    <mergeCell ref="J197:K197"/>
    <mergeCell ref="N197:O197"/>
    <mergeCell ref="P197:Q197"/>
    <mergeCell ref="R195:W195"/>
    <mergeCell ref="A196:B196"/>
    <mergeCell ref="C196:E196"/>
    <mergeCell ref="F196:I196"/>
    <mergeCell ref="J196:K196"/>
    <mergeCell ref="N196:O196"/>
    <mergeCell ref="R197:W197"/>
    <mergeCell ref="A198:B198"/>
    <mergeCell ref="C198:E198"/>
    <mergeCell ref="F198:I198"/>
    <mergeCell ref="J198:K198"/>
    <mergeCell ref="N198:O198"/>
    <mergeCell ref="P198:Q198"/>
    <mergeCell ref="R198:W198"/>
    <mergeCell ref="A197:B197"/>
    <mergeCell ref="C197:E197"/>
    <mergeCell ref="A194:B194"/>
    <mergeCell ref="C194:E194"/>
    <mergeCell ref="F194:I194"/>
    <mergeCell ref="J194:K194"/>
    <mergeCell ref="N194:O194"/>
    <mergeCell ref="P194:Q194"/>
    <mergeCell ref="R194:W194"/>
    <mergeCell ref="A193:B193"/>
    <mergeCell ref="C193:E193"/>
    <mergeCell ref="P196:Q196"/>
    <mergeCell ref="R196:W196"/>
    <mergeCell ref="A195:B195"/>
    <mergeCell ref="C195:E195"/>
    <mergeCell ref="F195:I195"/>
    <mergeCell ref="J195:K195"/>
    <mergeCell ref="N195:O195"/>
    <mergeCell ref="P195:Q195"/>
    <mergeCell ref="P192:Q192"/>
    <mergeCell ref="R192:W192"/>
    <mergeCell ref="A191:B191"/>
    <mergeCell ref="C191:E191"/>
    <mergeCell ref="F191:I191"/>
    <mergeCell ref="J191:K191"/>
    <mergeCell ref="N191:O191"/>
    <mergeCell ref="P191:Q191"/>
    <mergeCell ref="F193:I193"/>
    <mergeCell ref="J193:K193"/>
    <mergeCell ref="N193:O193"/>
    <mergeCell ref="P193:Q193"/>
    <mergeCell ref="R191:W191"/>
    <mergeCell ref="A192:B192"/>
    <mergeCell ref="C192:E192"/>
    <mergeCell ref="F192:I192"/>
    <mergeCell ref="J192:K192"/>
    <mergeCell ref="N192:O192"/>
    <mergeCell ref="R193:W193"/>
    <mergeCell ref="F189:I189"/>
    <mergeCell ref="J189:K189"/>
    <mergeCell ref="N189:O189"/>
    <mergeCell ref="P189:Q189"/>
    <mergeCell ref="R187:W187"/>
    <mergeCell ref="A188:B188"/>
    <mergeCell ref="C188:E188"/>
    <mergeCell ref="F188:I188"/>
    <mergeCell ref="J188:K188"/>
    <mergeCell ref="N188:O188"/>
    <mergeCell ref="R189:W189"/>
    <mergeCell ref="A190:B190"/>
    <mergeCell ref="C190:E190"/>
    <mergeCell ref="F190:I190"/>
    <mergeCell ref="J190:K190"/>
    <mergeCell ref="N190:O190"/>
    <mergeCell ref="P190:Q190"/>
    <mergeCell ref="R190:W190"/>
    <mergeCell ref="A189:B189"/>
    <mergeCell ref="C189:E189"/>
    <mergeCell ref="A186:B186"/>
    <mergeCell ref="C186:E186"/>
    <mergeCell ref="F186:I186"/>
    <mergeCell ref="J186:K186"/>
    <mergeCell ref="N186:O186"/>
    <mergeCell ref="P186:Q186"/>
    <mergeCell ref="R186:W186"/>
    <mergeCell ref="A185:B185"/>
    <mergeCell ref="C185:E185"/>
    <mergeCell ref="P188:Q188"/>
    <mergeCell ref="R188:W188"/>
    <mergeCell ref="A187:B187"/>
    <mergeCell ref="C187:E187"/>
    <mergeCell ref="F187:I187"/>
    <mergeCell ref="J187:K187"/>
    <mergeCell ref="N187:O187"/>
    <mergeCell ref="P187:Q187"/>
    <mergeCell ref="P184:Q184"/>
    <mergeCell ref="R184:W184"/>
    <mergeCell ref="A183:B183"/>
    <mergeCell ref="C183:E183"/>
    <mergeCell ref="F183:I183"/>
    <mergeCell ref="J183:K183"/>
    <mergeCell ref="N183:O183"/>
    <mergeCell ref="P183:Q183"/>
    <mergeCell ref="F185:I185"/>
    <mergeCell ref="J185:K185"/>
    <mergeCell ref="N185:O185"/>
    <mergeCell ref="P185:Q185"/>
    <mergeCell ref="R183:W183"/>
    <mergeCell ref="A184:B184"/>
    <mergeCell ref="C184:E184"/>
    <mergeCell ref="F184:I184"/>
    <mergeCell ref="J184:K184"/>
    <mergeCell ref="N184:O184"/>
    <mergeCell ref="R185:W185"/>
    <mergeCell ref="F181:I181"/>
    <mergeCell ref="J181:K181"/>
    <mergeCell ref="N181:O181"/>
    <mergeCell ref="P181:Q181"/>
    <mergeCell ref="R179:W179"/>
    <mergeCell ref="A180:B180"/>
    <mergeCell ref="C180:E180"/>
    <mergeCell ref="F180:I180"/>
    <mergeCell ref="J180:K180"/>
    <mergeCell ref="N180:O180"/>
    <mergeCell ref="R181:W181"/>
    <mergeCell ref="A182:B182"/>
    <mergeCell ref="C182:E182"/>
    <mergeCell ref="F182:I182"/>
    <mergeCell ref="J182:K182"/>
    <mergeCell ref="N182:O182"/>
    <mergeCell ref="P182:Q182"/>
    <mergeCell ref="R182:W182"/>
    <mergeCell ref="A181:B181"/>
    <mergeCell ref="C181:E181"/>
    <mergeCell ref="A178:B178"/>
    <mergeCell ref="C178:E178"/>
    <mergeCell ref="F178:I178"/>
    <mergeCell ref="J178:K178"/>
    <mergeCell ref="N178:O178"/>
    <mergeCell ref="P178:Q178"/>
    <mergeCell ref="R178:W178"/>
    <mergeCell ref="A177:B177"/>
    <mergeCell ref="C177:E177"/>
    <mergeCell ref="P180:Q180"/>
    <mergeCell ref="R180:W180"/>
    <mergeCell ref="A179:B179"/>
    <mergeCell ref="C179:E179"/>
    <mergeCell ref="F179:I179"/>
    <mergeCell ref="J179:K179"/>
    <mergeCell ref="N179:O179"/>
    <mergeCell ref="P179:Q179"/>
    <mergeCell ref="P176:Q176"/>
    <mergeCell ref="R176:W176"/>
    <mergeCell ref="A175:B175"/>
    <mergeCell ref="C175:E175"/>
    <mergeCell ref="F175:I175"/>
    <mergeCell ref="J175:K175"/>
    <mergeCell ref="N175:O175"/>
    <mergeCell ref="P175:Q175"/>
    <mergeCell ref="F177:I177"/>
    <mergeCell ref="J177:K177"/>
    <mergeCell ref="N177:O177"/>
    <mergeCell ref="P177:Q177"/>
    <mergeCell ref="R175:W175"/>
    <mergeCell ref="A176:B176"/>
    <mergeCell ref="C176:E176"/>
    <mergeCell ref="F176:I176"/>
    <mergeCell ref="J176:K176"/>
    <mergeCell ref="N176:O176"/>
    <mergeCell ref="R177:W177"/>
    <mergeCell ref="F173:I173"/>
    <mergeCell ref="J173:K173"/>
    <mergeCell ref="N173:O173"/>
    <mergeCell ref="P173:Q173"/>
    <mergeCell ref="A172:B172"/>
    <mergeCell ref="C172:E172"/>
    <mergeCell ref="F172:I172"/>
    <mergeCell ref="J172:K172"/>
    <mergeCell ref="N172:O172"/>
    <mergeCell ref="P172:Q172"/>
    <mergeCell ref="R173:W173"/>
    <mergeCell ref="A174:B174"/>
    <mergeCell ref="C174:E174"/>
    <mergeCell ref="F174:I174"/>
    <mergeCell ref="J174:K174"/>
    <mergeCell ref="N174:O174"/>
    <mergeCell ref="P174:Q174"/>
    <mergeCell ref="R174:W174"/>
    <mergeCell ref="A173:B173"/>
    <mergeCell ref="C173:E173"/>
    <mergeCell ref="C170:E170"/>
    <mergeCell ref="F170:I170"/>
    <mergeCell ref="J170:K170"/>
    <mergeCell ref="N170:O170"/>
    <mergeCell ref="P170:Q170"/>
    <mergeCell ref="R168:W168"/>
    <mergeCell ref="R169:W169"/>
    <mergeCell ref="R172:W172"/>
    <mergeCell ref="R170:W170"/>
    <mergeCell ref="A171:B171"/>
    <mergeCell ref="C171:E171"/>
    <mergeCell ref="F171:I171"/>
    <mergeCell ref="J171:K171"/>
    <mergeCell ref="N171:O171"/>
    <mergeCell ref="P171:Q171"/>
    <mergeCell ref="R171:W171"/>
    <mergeCell ref="A170:B170"/>
    <mergeCell ref="A167:B167"/>
    <mergeCell ref="C167:E167"/>
    <mergeCell ref="F167:I167"/>
    <mergeCell ref="J167:K167"/>
    <mergeCell ref="N167:O167"/>
    <mergeCell ref="P167:Q167"/>
    <mergeCell ref="R167:W167"/>
    <mergeCell ref="A166:B166"/>
    <mergeCell ref="C166:E166"/>
    <mergeCell ref="A168:B168"/>
    <mergeCell ref="C168:E168"/>
    <mergeCell ref="F168:I168"/>
    <mergeCell ref="J168:K168"/>
    <mergeCell ref="N168:O168"/>
    <mergeCell ref="P168:Q168"/>
    <mergeCell ref="A169:B169"/>
    <mergeCell ref="C169:E169"/>
    <mergeCell ref="F169:I169"/>
    <mergeCell ref="J169:K169"/>
    <mergeCell ref="N169:O169"/>
    <mergeCell ref="P169:Q169"/>
    <mergeCell ref="P165:Q165"/>
    <mergeCell ref="R165:W165"/>
    <mergeCell ref="A164:B164"/>
    <mergeCell ref="C164:E164"/>
    <mergeCell ref="F164:I164"/>
    <mergeCell ref="J164:K164"/>
    <mergeCell ref="N164:O164"/>
    <mergeCell ref="P164:Q164"/>
    <mergeCell ref="F166:I166"/>
    <mergeCell ref="J166:K166"/>
    <mergeCell ref="N166:O166"/>
    <mergeCell ref="P166:Q166"/>
    <mergeCell ref="R164:W164"/>
    <mergeCell ref="A165:B165"/>
    <mergeCell ref="C165:E165"/>
    <mergeCell ref="F165:I165"/>
    <mergeCell ref="J165:K165"/>
    <mergeCell ref="N165:O165"/>
    <mergeCell ref="R166:W166"/>
    <mergeCell ref="F162:I162"/>
    <mergeCell ref="J162:K162"/>
    <mergeCell ref="N162:O162"/>
    <mergeCell ref="P162:Q162"/>
    <mergeCell ref="R160:W160"/>
    <mergeCell ref="A161:B161"/>
    <mergeCell ref="C161:E161"/>
    <mergeCell ref="F161:I161"/>
    <mergeCell ref="J161:K161"/>
    <mergeCell ref="N161:O161"/>
    <mergeCell ref="R162:W162"/>
    <mergeCell ref="A163:B163"/>
    <mergeCell ref="C163:E163"/>
    <mergeCell ref="F163:I163"/>
    <mergeCell ref="J163:K163"/>
    <mergeCell ref="N163:O163"/>
    <mergeCell ref="P163:Q163"/>
    <mergeCell ref="R163:W163"/>
    <mergeCell ref="A162:B162"/>
    <mergeCell ref="C162:E162"/>
    <mergeCell ref="A159:B159"/>
    <mergeCell ref="C159:E159"/>
    <mergeCell ref="F159:I159"/>
    <mergeCell ref="J159:K159"/>
    <mergeCell ref="N159:O159"/>
    <mergeCell ref="P159:Q159"/>
    <mergeCell ref="R159:W159"/>
    <mergeCell ref="A158:B158"/>
    <mergeCell ref="C158:E158"/>
    <mergeCell ref="P161:Q161"/>
    <mergeCell ref="R161:W161"/>
    <mergeCell ref="A160:B160"/>
    <mergeCell ref="C160:E160"/>
    <mergeCell ref="F160:I160"/>
    <mergeCell ref="J160:K160"/>
    <mergeCell ref="N160:O160"/>
    <mergeCell ref="P160:Q160"/>
    <mergeCell ref="P157:Q157"/>
    <mergeCell ref="R157:W157"/>
    <mergeCell ref="A156:B156"/>
    <mergeCell ref="C156:E156"/>
    <mergeCell ref="F156:I156"/>
    <mergeCell ref="J156:K156"/>
    <mergeCell ref="N156:O156"/>
    <mergeCell ref="P156:Q156"/>
    <mergeCell ref="F158:I158"/>
    <mergeCell ref="J158:K158"/>
    <mergeCell ref="N158:O158"/>
    <mergeCell ref="P158:Q158"/>
    <mergeCell ref="R156:W156"/>
    <mergeCell ref="A157:B157"/>
    <mergeCell ref="C157:E157"/>
    <mergeCell ref="F157:I157"/>
    <mergeCell ref="J157:K157"/>
    <mergeCell ref="N157:O157"/>
    <mergeCell ref="R158:W158"/>
    <mergeCell ref="F154:I154"/>
    <mergeCell ref="J154:K154"/>
    <mergeCell ref="N154:O154"/>
    <mergeCell ref="P154:Q154"/>
    <mergeCell ref="R152:W152"/>
    <mergeCell ref="A153:B153"/>
    <mergeCell ref="C153:E153"/>
    <mergeCell ref="F153:I153"/>
    <mergeCell ref="J153:K153"/>
    <mergeCell ref="N153:O153"/>
    <mergeCell ref="R154:W154"/>
    <mergeCell ref="A155:B155"/>
    <mergeCell ref="C155:E155"/>
    <mergeCell ref="F155:I155"/>
    <mergeCell ref="J155:K155"/>
    <mergeCell ref="N155:O155"/>
    <mergeCell ref="P155:Q155"/>
    <mergeCell ref="R155:W155"/>
    <mergeCell ref="A154:B154"/>
    <mergeCell ref="C154:E154"/>
    <mergeCell ref="A151:B151"/>
    <mergeCell ref="C151:E151"/>
    <mergeCell ref="F151:I151"/>
    <mergeCell ref="J151:K151"/>
    <mergeCell ref="N151:O151"/>
    <mergeCell ref="P151:Q151"/>
    <mergeCell ref="R151:W151"/>
    <mergeCell ref="A150:B150"/>
    <mergeCell ref="C150:E150"/>
    <mergeCell ref="P153:Q153"/>
    <mergeCell ref="R153:W153"/>
    <mergeCell ref="A152:B152"/>
    <mergeCell ref="C152:E152"/>
    <mergeCell ref="F152:I152"/>
    <mergeCell ref="J152:K152"/>
    <mergeCell ref="N152:O152"/>
    <mergeCell ref="P152:Q152"/>
    <mergeCell ref="R149:W149"/>
    <mergeCell ref="R147:W147"/>
    <mergeCell ref="A148:B148"/>
    <mergeCell ref="C148:E148"/>
    <mergeCell ref="F148:I148"/>
    <mergeCell ref="J148:K148"/>
    <mergeCell ref="N148:O148"/>
    <mergeCell ref="P148:Q148"/>
    <mergeCell ref="R148:W148"/>
    <mergeCell ref="A147:B147"/>
    <mergeCell ref="F150:I150"/>
    <mergeCell ref="J150:K150"/>
    <mergeCell ref="N150:O150"/>
    <mergeCell ref="P150:Q150"/>
    <mergeCell ref="A149:B149"/>
    <mergeCell ref="C149:E149"/>
    <mergeCell ref="F149:I149"/>
    <mergeCell ref="J149:K149"/>
    <mergeCell ref="N149:O149"/>
    <mergeCell ref="P149:Q149"/>
    <mergeCell ref="R150:W150"/>
    <mergeCell ref="R145:W145"/>
    <mergeCell ref="J146:K146"/>
    <mergeCell ref="N146:O146"/>
    <mergeCell ref="P146:Q146"/>
    <mergeCell ref="R146:W146"/>
    <mergeCell ref="P143:Q143"/>
    <mergeCell ref="R143:W143"/>
    <mergeCell ref="J144:K144"/>
    <mergeCell ref="N144:O144"/>
    <mergeCell ref="P144:Q144"/>
    <mergeCell ref="C147:E147"/>
    <mergeCell ref="F147:I147"/>
    <mergeCell ref="J147:K147"/>
    <mergeCell ref="N147:O147"/>
    <mergeCell ref="P147:Q147"/>
    <mergeCell ref="J145:K145"/>
    <mergeCell ref="N145:O145"/>
    <mergeCell ref="P145:Q145"/>
    <mergeCell ref="J137:K137"/>
    <mergeCell ref="N137:O137"/>
    <mergeCell ref="P137:Q137"/>
    <mergeCell ref="R137:W137"/>
    <mergeCell ref="J138:K138"/>
    <mergeCell ref="N138:O138"/>
    <mergeCell ref="P138:Q138"/>
    <mergeCell ref="R138:W138"/>
    <mergeCell ref="J139:K139"/>
    <mergeCell ref="N139:O139"/>
    <mergeCell ref="P139:Q139"/>
    <mergeCell ref="R139:W139"/>
    <mergeCell ref="R144:W144"/>
    <mergeCell ref="J141:K141"/>
    <mergeCell ref="N141:O141"/>
    <mergeCell ref="P141:Q141"/>
    <mergeCell ref="R141:W141"/>
    <mergeCell ref="J142:K142"/>
    <mergeCell ref="N142:O142"/>
    <mergeCell ref="P142:Q142"/>
    <mergeCell ref="R142:W142"/>
    <mergeCell ref="J143:K143"/>
    <mergeCell ref="P132:Q132"/>
    <mergeCell ref="R132:W132"/>
    <mergeCell ref="J133:K133"/>
    <mergeCell ref="N133:O133"/>
    <mergeCell ref="P133:Q133"/>
    <mergeCell ref="R133:W133"/>
    <mergeCell ref="J134:K134"/>
    <mergeCell ref="N134:O134"/>
    <mergeCell ref="P134:Q134"/>
    <mergeCell ref="R134:W134"/>
    <mergeCell ref="J135:K135"/>
    <mergeCell ref="N135:O135"/>
    <mergeCell ref="P135:Q135"/>
    <mergeCell ref="R135:W135"/>
    <mergeCell ref="J136:K136"/>
    <mergeCell ref="N136:O136"/>
    <mergeCell ref="P136:Q136"/>
    <mergeCell ref="R136:W136"/>
    <mergeCell ref="P125:Q125"/>
    <mergeCell ref="R125:W125"/>
    <mergeCell ref="J126:K126"/>
    <mergeCell ref="N126:O126"/>
    <mergeCell ref="P126:Q126"/>
    <mergeCell ref="R126:W126"/>
    <mergeCell ref="J125:K125"/>
    <mergeCell ref="N125:O125"/>
    <mergeCell ref="J127:K127"/>
    <mergeCell ref="N127:O127"/>
    <mergeCell ref="P127:Q127"/>
    <mergeCell ref="R127:W127"/>
    <mergeCell ref="J128:K128"/>
    <mergeCell ref="N128:O128"/>
    <mergeCell ref="P128:Q128"/>
    <mergeCell ref="R128:W128"/>
    <mergeCell ref="J131:K131"/>
    <mergeCell ref="N131:O131"/>
    <mergeCell ref="P131:Q131"/>
    <mergeCell ref="R131:W131"/>
    <mergeCell ref="P129:Q129"/>
    <mergeCell ref="R129:W129"/>
    <mergeCell ref="J130:K130"/>
    <mergeCell ref="N130:O130"/>
    <mergeCell ref="P130:Q130"/>
    <mergeCell ref="R130:W130"/>
    <mergeCell ref="J120:K120"/>
    <mergeCell ref="N120:O120"/>
    <mergeCell ref="P120:Q120"/>
    <mergeCell ref="R120:W120"/>
    <mergeCell ref="P121:Q121"/>
    <mergeCell ref="R121:W121"/>
    <mergeCell ref="J122:K122"/>
    <mergeCell ref="N122:O122"/>
    <mergeCell ref="P122:Q122"/>
    <mergeCell ref="R122:W122"/>
    <mergeCell ref="J121:K121"/>
    <mergeCell ref="N121:O121"/>
    <mergeCell ref="J123:K123"/>
    <mergeCell ref="N123:O123"/>
    <mergeCell ref="P123:Q123"/>
    <mergeCell ref="R123:W123"/>
    <mergeCell ref="J124:K124"/>
    <mergeCell ref="N124:O124"/>
    <mergeCell ref="P124:Q124"/>
    <mergeCell ref="R124:W124"/>
    <mergeCell ref="J115:K115"/>
    <mergeCell ref="N115:O115"/>
    <mergeCell ref="P115:Q115"/>
    <mergeCell ref="R115:W115"/>
    <mergeCell ref="J116:K116"/>
    <mergeCell ref="N116:O116"/>
    <mergeCell ref="P116:Q116"/>
    <mergeCell ref="R116:W116"/>
    <mergeCell ref="P117:Q117"/>
    <mergeCell ref="R117:W117"/>
    <mergeCell ref="J118:K118"/>
    <mergeCell ref="N118:O118"/>
    <mergeCell ref="P118:Q118"/>
    <mergeCell ref="R118:W118"/>
    <mergeCell ref="J117:K117"/>
    <mergeCell ref="N117:O117"/>
    <mergeCell ref="J119:K119"/>
    <mergeCell ref="N119:O119"/>
    <mergeCell ref="P119:Q119"/>
    <mergeCell ref="R119:W119"/>
    <mergeCell ref="J110:K110"/>
    <mergeCell ref="N110:O110"/>
    <mergeCell ref="P110:Q110"/>
    <mergeCell ref="R110:W110"/>
    <mergeCell ref="J109:K109"/>
    <mergeCell ref="N109:O109"/>
    <mergeCell ref="J111:K111"/>
    <mergeCell ref="N111:O111"/>
    <mergeCell ref="P111:Q111"/>
    <mergeCell ref="R111:W111"/>
    <mergeCell ref="J112:K112"/>
    <mergeCell ref="N112:O112"/>
    <mergeCell ref="P112:Q112"/>
    <mergeCell ref="R112:W112"/>
    <mergeCell ref="P113:Q113"/>
    <mergeCell ref="R113:W113"/>
    <mergeCell ref="J114:K114"/>
    <mergeCell ref="N114:O114"/>
    <mergeCell ref="P114:Q114"/>
    <mergeCell ref="R114:W114"/>
    <mergeCell ref="J113:K113"/>
    <mergeCell ref="N113:O113"/>
    <mergeCell ref="P105:Q105"/>
    <mergeCell ref="R105:W105"/>
    <mergeCell ref="J106:K106"/>
    <mergeCell ref="N106:O106"/>
    <mergeCell ref="P106:Q106"/>
    <mergeCell ref="R106:W106"/>
    <mergeCell ref="J105:K105"/>
    <mergeCell ref="N105:O105"/>
    <mergeCell ref="J107:K107"/>
    <mergeCell ref="N107:O107"/>
    <mergeCell ref="P107:Q107"/>
    <mergeCell ref="R107:W107"/>
    <mergeCell ref="J108:K108"/>
    <mergeCell ref="N108:O108"/>
    <mergeCell ref="P108:Q108"/>
    <mergeCell ref="R108:W108"/>
    <mergeCell ref="P109:Q109"/>
    <mergeCell ref="R109:W109"/>
    <mergeCell ref="J100:K100"/>
    <mergeCell ref="N100:O100"/>
    <mergeCell ref="P100:Q100"/>
    <mergeCell ref="R100:W100"/>
    <mergeCell ref="P101:Q101"/>
    <mergeCell ref="R101:W101"/>
    <mergeCell ref="J102:K102"/>
    <mergeCell ref="N102:O102"/>
    <mergeCell ref="P102:Q102"/>
    <mergeCell ref="R102:W102"/>
    <mergeCell ref="J101:K101"/>
    <mergeCell ref="N101:O101"/>
    <mergeCell ref="J103:K103"/>
    <mergeCell ref="N103:O103"/>
    <mergeCell ref="P103:Q103"/>
    <mergeCell ref="R103:W103"/>
    <mergeCell ref="J104:K104"/>
    <mergeCell ref="N104:O104"/>
    <mergeCell ref="P104:Q104"/>
    <mergeCell ref="R104:W104"/>
    <mergeCell ref="J95:K95"/>
    <mergeCell ref="N95:O95"/>
    <mergeCell ref="P95:Q95"/>
    <mergeCell ref="R95:W95"/>
    <mergeCell ref="J96:K96"/>
    <mergeCell ref="N96:O96"/>
    <mergeCell ref="P96:Q96"/>
    <mergeCell ref="R96:W96"/>
    <mergeCell ref="P97:Q97"/>
    <mergeCell ref="R97:W97"/>
    <mergeCell ref="J98:K98"/>
    <mergeCell ref="N98:O98"/>
    <mergeCell ref="P98:Q98"/>
    <mergeCell ref="R98:W98"/>
    <mergeCell ref="J97:K97"/>
    <mergeCell ref="N97:O97"/>
    <mergeCell ref="J99:K99"/>
    <mergeCell ref="N99:O99"/>
    <mergeCell ref="P99:Q99"/>
    <mergeCell ref="R99:W99"/>
    <mergeCell ref="J90:K90"/>
    <mergeCell ref="N90:O90"/>
    <mergeCell ref="P90:Q90"/>
    <mergeCell ref="R90:W90"/>
    <mergeCell ref="J89:K89"/>
    <mergeCell ref="N89:O89"/>
    <mergeCell ref="J91:K91"/>
    <mergeCell ref="N91:O91"/>
    <mergeCell ref="P91:Q91"/>
    <mergeCell ref="R91:W91"/>
    <mergeCell ref="J92:K92"/>
    <mergeCell ref="N92:O92"/>
    <mergeCell ref="P92:Q92"/>
    <mergeCell ref="R92:W92"/>
    <mergeCell ref="J94:K94"/>
    <mergeCell ref="N94:O94"/>
    <mergeCell ref="P94:Q94"/>
    <mergeCell ref="R94:W94"/>
    <mergeCell ref="J93:K93"/>
    <mergeCell ref="N93:O93"/>
    <mergeCell ref="P93:Q93"/>
    <mergeCell ref="R93:W93"/>
    <mergeCell ref="P85:Q85"/>
    <mergeCell ref="R85:W85"/>
    <mergeCell ref="J86:K86"/>
    <mergeCell ref="N86:O86"/>
    <mergeCell ref="P86:Q86"/>
    <mergeCell ref="R86:W86"/>
    <mergeCell ref="J85:K85"/>
    <mergeCell ref="N85:O85"/>
    <mergeCell ref="J87:K87"/>
    <mergeCell ref="N87:O87"/>
    <mergeCell ref="P87:Q87"/>
    <mergeCell ref="R87:W87"/>
    <mergeCell ref="J88:K88"/>
    <mergeCell ref="N88:O88"/>
    <mergeCell ref="P88:Q88"/>
    <mergeCell ref="R88:W88"/>
    <mergeCell ref="P89:Q89"/>
    <mergeCell ref="R89:W89"/>
    <mergeCell ref="J80:K80"/>
    <mergeCell ref="N80:O80"/>
    <mergeCell ref="P80:Q80"/>
    <mergeCell ref="R80:W80"/>
    <mergeCell ref="P81:Q81"/>
    <mergeCell ref="R81:W81"/>
    <mergeCell ref="J82:K82"/>
    <mergeCell ref="N82:O82"/>
    <mergeCell ref="P82:Q82"/>
    <mergeCell ref="R82:W82"/>
    <mergeCell ref="J81:K81"/>
    <mergeCell ref="N81:O81"/>
    <mergeCell ref="J83:K83"/>
    <mergeCell ref="N83:O83"/>
    <mergeCell ref="P83:Q83"/>
    <mergeCell ref="R83:W83"/>
    <mergeCell ref="J84:K84"/>
    <mergeCell ref="N84:O84"/>
    <mergeCell ref="P84:Q84"/>
    <mergeCell ref="R84:W84"/>
    <mergeCell ref="J76:K76"/>
    <mergeCell ref="N76:O76"/>
    <mergeCell ref="P76:Q76"/>
    <mergeCell ref="R76:W76"/>
    <mergeCell ref="J75:K75"/>
    <mergeCell ref="N75:O75"/>
    <mergeCell ref="P77:Q77"/>
    <mergeCell ref="R77:W77"/>
    <mergeCell ref="J78:K78"/>
    <mergeCell ref="N78:O78"/>
    <mergeCell ref="P78:Q78"/>
    <mergeCell ref="R78:W78"/>
    <mergeCell ref="J77:K77"/>
    <mergeCell ref="N77:O77"/>
    <mergeCell ref="J79:K79"/>
    <mergeCell ref="N79:O79"/>
    <mergeCell ref="P79:Q79"/>
    <mergeCell ref="R79:W79"/>
    <mergeCell ref="P71:Q71"/>
    <mergeCell ref="R71:W71"/>
    <mergeCell ref="J72:K72"/>
    <mergeCell ref="N72:O72"/>
    <mergeCell ref="P72:Q72"/>
    <mergeCell ref="R72:W72"/>
    <mergeCell ref="J71:K71"/>
    <mergeCell ref="N71:O71"/>
    <mergeCell ref="J73:K73"/>
    <mergeCell ref="N73:O73"/>
    <mergeCell ref="P73:Q73"/>
    <mergeCell ref="R73:W73"/>
    <mergeCell ref="J74:K74"/>
    <mergeCell ref="N74:O74"/>
    <mergeCell ref="P74:Q74"/>
    <mergeCell ref="R74:W74"/>
    <mergeCell ref="P75:Q75"/>
    <mergeCell ref="R75:W75"/>
    <mergeCell ref="J66:K66"/>
    <mergeCell ref="N66:O66"/>
    <mergeCell ref="P66:Q66"/>
    <mergeCell ref="R66:W66"/>
    <mergeCell ref="P67:Q67"/>
    <mergeCell ref="R67:W67"/>
    <mergeCell ref="J68:K68"/>
    <mergeCell ref="N68:O68"/>
    <mergeCell ref="P68:Q68"/>
    <mergeCell ref="R68:W68"/>
    <mergeCell ref="J67:K67"/>
    <mergeCell ref="N67:O67"/>
    <mergeCell ref="J69:K69"/>
    <mergeCell ref="N69:O69"/>
    <mergeCell ref="P69:Q69"/>
    <mergeCell ref="R69:W69"/>
    <mergeCell ref="J70:K70"/>
    <mergeCell ref="N70:O70"/>
    <mergeCell ref="P70:Q70"/>
    <mergeCell ref="R70:W70"/>
    <mergeCell ref="R61:W61"/>
    <mergeCell ref="J62:K62"/>
    <mergeCell ref="N62:O62"/>
    <mergeCell ref="P62:Q62"/>
    <mergeCell ref="R62:W62"/>
    <mergeCell ref="P63:Q63"/>
    <mergeCell ref="R63:W63"/>
    <mergeCell ref="J64:K64"/>
    <mergeCell ref="N64:O64"/>
    <mergeCell ref="P64:Q64"/>
    <mergeCell ref="R64:W64"/>
    <mergeCell ref="J63:K63"/>
    <mergeCell ref="N63:O63"/>
    <mergeCell ref="J65:K65"/>
    <mergeCell ref="N65:O65"/>
    <mergeCell ref="P65:Q65"/>
    <mergeCell ref="R65:W65"/>
    <mergeCell ref="R55:W55"/>
    <mergeCell ref="J56:K56"/>
    <mergeCell ref="N56:O56"/>
    <mergeCell ref="P56:Q56"/>
    <mergeCell ref="R56:W56"/>
    <mergeCell ref="J57:K57"/>
    <mergeCell ref="N57:O57"/>
    <mergeCell ref="P57:Q57"/>
    <mergeCell ref="R57:W57"/>
    <mergeCell ref="J55:K55"/>
    <mergeCell ref="J59:K59"/>
    <mergeCell ref="N59:O59"/>
    <mergeCell ref="P59:Q59"/>
    <mergeCell ref="R59:W59"/>
    <mergeCell ref="J60:K60"/>
    <mergeCell ref="N60:O60"/>
    <mergeCell ref="P60:Q60"/>
    <mergeCell ref="R60:W60"/>
    <mergeCell ref="J49:K49"/>
    <mergeCell ref="N49:O49"/>
    <mergeCell ref="P49:Q49"/>
    <mergeCell ref="R49:W49"/>
    <mergeCell ref="J50:K50"/>
    <mergeCell ref="N50:O50"/>
    <mergeCell ref="P50:Q50"/>
    <mergeCell ref="R50:W50"/>
    <mergeCell ref="J51:K51"/>
    <mergeCell ref="N51:O51"/>
    <mergeCell ref="P51:Q51"/>
    <mergeCell ref="R51:W51"/>
    <mergeCell ref="J52:K52"/>
    <mergeCell ref="N52:O52"/>
    <mergeCell ref="P52:Q52"/>
    <mergeCell ref="R52:W52"/>
    <mergeCell ref="J54:K54"/>
    <mergeCell ref="N54:O54"/>
    <mergeCell ref="P54:Q54"/>
    <mergeCell ref="R54:W54"/>
    <mergeCell ref="J53:K53"/>
    <mergeCell ref="N53:O53"/>
    <mergeCell ref="P53:Q53"/>
    <mergeCell ref="R53:W53"/>
    <mergeCell ref="J44:K44"/>
    <mergeCell ref="N44:O44"/>
    <mergeCell ref="P44:Q44"/>
    <mergeCell ref="R44:W44"/>
    <mergeCell ref="J45:K45"/>
    <mergeCell ref="N45:O45"/>
    <mergeCell ref="P45:Q45"/>
    <mergeCell ref="R45:W45"/>
    <mergeCell ref="J46:K46"/>
    <mergeCell ref="N46:O46"/>
    <mergeCell ref="P46:Q46"/>
    <mergeCell ref="R46:W46"/>
    <mergeCell ref="J47:K47"/>
    <mergeCell ref="N47:O47"/>
    <mergeCell ref="P47:Q47"/>
    <mergeCell ref="R47:W47"/>
    <mergeCell ref="J48:K48"/>
    <mergeCell ref="N48:O48"/>
    <mergeCell ref="P48:Q48"/>
    <mergeCell ref="R48:W48"/>
    <mergeCell ref="J39:K39"/>
    <mergeCell ref="N39:O39"/>
    <mergeCell ref="P39:Q39"/>
    <mergeCell ref="R39:W39"/>
    <mergeCell ref="J40:K40"/>
    <mergeCell ref="N40:O40"/>
    <mergeCell ref="P40:Q40"/>
    <mergeCell ref="R40:W40"/>
    <mergeCell ref="J41:K41"/>
    <mergeCell ref="N41:O41"/>
    <mergeCell ref="P41:Q41"/>
    <mergeCell ref="R41:W41"/>
    <mergeCell ref="J42:K42"/>
    <mergeCell ref="N42:O42"/>
    <mergeCell ref="P42:Q42"/>
    <mergeCell ref="R42:W42"/>
    <mergeCell ref="J43:K43"/>
    <mergeCell ref="N43:O43"/>
    <mergeCell ref="P43:Q43"/>
    <mergeCell ref="R43:W43"/>
    <mergeCell ref="J34:K34"/>
    <mergeCell ref="N34:O34"/>
    <mergeCell ref="P34:Q34"/>
    <mergeCell ref="R34:W34"/>
    <mergeCell ref="J35:K35"/>
    <mergeCell ref="N35:O35"/>
    <mergeCell ref="P35:Q35"/>
    <mergeCell ref="R35:W35"/>
    <mergeCell ref="J36:K36"/>
    <mergeCell ref="N36:O36"/>
    <mergeCell ref="P36:Q36"/>
    <mergeCell ref="R36:W36"/>
    <mergeCell ref="J37:K37"/>
    <mergeCell ref="N37:O37"/>
    <mergeCell ref="P37:Q37"/>
    <mergeCell ref="R37:W37"/>
    <mergeCell ref="J38:K38"/>
    <mergeCell ref="N38:O38"/>
    <mergeCell ref="P38:Q38"/>
    <mergeCell ref="R38:W38"/>
    <mergeCell ref="J29:K29"/>
    <mergeCell ref="N29:O29"/>
    <mergeCell ref="P29:Q29"/>
    <mergeCell ref="R29:W29"/>
    <mergeCell ref="J30:K30"/>
    <mergeCell ref="N30:O30"/>
    <mergeCell ref="P30:Q30"/>
    <mergeCell ref="R30:W30"/>
    <mergeCell ref="J31:K31"/>
    <mergeCell ref="N31:O31"/>
    <mergeCell ref="P31:Q31"/>
    <mergeCell ref="R31:W31"/>
    <mergeCell ref="J32:K32"/>
    <mergeCell ref="N32:O32"/>
    <mergeCell ref="P32:Q32"/>
    <mergeCell ref="R32:W32"/>
    <mergeCell ref="J33:K33"/>
    <mergeCell ref="N33:O33"/>
    <mergeCell ref="P33:Q33"/>
    <mergeCell ref="R33:W33"/>
    <mergeCell ref="J24:K24"/>
    <mergeCell ref="N24:O24"/>
    <mergeCell ref="P24:Q24"/>
    <mergeCell ref="R24:W24"/>
    <mergeCell ref="J25:K25"/>
    <mergeCell ref="N25:O25"/>
    <mergeCell ref="P25:Q25"/>
    <mergeCell ref="R25:W25"/>
    <mergeCell ref="J26:K26"/>
    <mergeCell ref="N26:O26"/>
    <mergeCell ref="P26:Q26"/>
    <mergeCell ref="R26:W26"/>
    <mergeCell ref="J27:K27"/>
    <mergeCell ref="N27:O27"/>
    <mergeCell ref="P27:Q27"/>
    <mergeCell ref="R27:W27"/>
    <mergeCell ref="J28:K28"/>
    <mergeCell ref="N28:O28"/>
    <mergeCell ref="P28:Q28"/>
    <mergeCell ref="R28:W28"/>
    <mergeCell ref="J18:K18"/>
    <mergeCell ref="N18:O18"/>
    <mergeCell ref="P18:Q18"/>
    <mergeCell ref="R18:W18"/>
    <mergeCell ref="J20:K20"/>
    <mergeCell ref="N20:O20"/>
    <mergeCell ref="P20:Q20"/>
    <mergeCell ref="R20:W20"/>
    <mergeCell ref="J21:K21"/>
    <mergeCell ref="N21:O21"/>
    <mergeCell ref="P21:Q21"/>
    <mergeCell ref="R21:W21"/>
    <mergeCell ref="J22:K22"/>
    <mergeCell ref="N22:O22"/>
    <mergeCell ref="P22:Q22"/>
    <mergeCell ref="R22:W22"/>
    <mergeCell ref="J23:K23"/>
    <mergeCell ref="N23:O23"/>
    <mergeCell ref="P23:Q23"/>
    <mergeCell ref="R23:W23"/>
    <mergeCell ref="B8:G11"/>
    <mergeCell ref="B12:D12"/>
    <mergeCell ref="V12:W16"/>
    <mergeCell ref="U15:U16"/>
    <mergeCell ref="J17:L17"/>
    <mergeCell ref="M17:O17"/>
    <mergeCell ref="P17:W17"/>
    <mergeCell ref="T3:V3"/>
    <mergeCell ref="G5:R6"/>
    <mergeCell ref="E7:N7"/>
    <mergeCell ref="O7:T11"/>
    <mergeCell ref="U7:U14"/>
    <mergeCell ref="V7:Y11"/>
    <mergeCell ref="H8:N8"/>
    <mergeCell ref="H9:N11"/>
    <mergeCell ref="E12:R16"/>
    <mergeCell ref="S12:T16"/>
    <mergeCell ref="A25:B25"/>
    <mergeCell ref="C25:E25"/>
    <mergeCell ref="F25:I25"/>
    <mergeCell ref="A24:B24"/>
    <mergeCell ref="C24:E24"/>
    <mergeCell ref="F24:I24"/>
    <mergeCell ref="F20:I20"/>
    <mergeCell ref="A23:B23"/>
    <mergeCell ref="C23:E23"/>
    <mergeCell ref="F23:I23"/>
    <mergeCell ref="A22:B22"/>
    <mergeCell ref="C22:E22"/>
    <mergeCell ref="F22:I22"/>
    <mergeCell ref="A18:B18"/>
    <mergeCell ref="C18:E18"/>
    <mergeCell ref="F18:I18"/>
    <mergeCell ref="B13:D15"/>
    <mergeCell ref="A17:I17"/>
    <mergeCell ref="A21:B21"/>
    <mergeCell ref="C21:E21"/>
    <mergeCell ref="F21:I21"/>
    <mergeCell ref="A20:B20"/>
    <mergeCell ref="C20:E20"/>
    <mergeCell ref="A31:B31"/>
    <mergeCell ref="C31:E31"/>
    <mergeCell ref="F31:I31"/>
    <mergeCell ref="A30:B30"/>
    <mergeCell ref="C30:E30"/>
    <mergeCell ref="F30:I30"/>
    <mergeCell ref="A29:B29"/>
    <mergeCell ref="C29:E29"/>
    <mergeCell ref="F29:I29"/>
    <mergeCell ref="A28:B28"/>
    <mergeCell ref="C28:E28"/>
    <mergeCell ref="F28:I28"/>
    <mergeCell ref="A27:B27"/>
    <mergeCell ref="C27:E27"/>
    <mergeCell ref="F27:I27"/>
    <mergeCell ref="A26:B26"/>
    <mergeCell ref="C26:E26"/>
    <mergeCell ref="F26:I26"/>
    <mergeCell ref="A37:B37"/>
    <mergeCell ref="C37:E37"/>
    <mergeCell ref="F37:I37"/>
    <mergeCell ref="A36:B36"/>
    <mergeCell ref="C36:E36"/>
    <mergeCell ref="F36:I36"/>
    <mergeCell ref="A35:B35"/>
    <mergeCell ref="C35:E35"/>
    <mergeCell ref="F35:I35"/>
    <mergeCell ref="A34:B34"/>
    <mergeCell ref="C34:E34"/>
    <mergeCell ref="F34:I34"/>
    <mergeCell ref="A33:B33"/>
    <mergeCell ref="C33:E33"/>
    <mergeCell ref="F33:I33"/>
    <mergeCell ref="A32:B32"/>
    <mergeCell ref="C32:E32"/>
    <mergeCell ref="F32:I32"/>
    <mergeCell ref="A43:B43"/>
    <mergeCell ref="C43:E43"/>
    <mergeCell ref="F43:I43"/>
    <mergeCell ref="A42:B42"/>
    <mergeCell ref="C42:E42"/>
    <mergeCell ref="F42:I42"/>
    <mergeCell ref="A41:B41"/>
    <mergeCell ref="C41:E41"/>
    <mergeCell ref="F41:I41"/>
    <mergeCell ref="A40:B40"/>
    <mergeCell ref="C40:E40"/>
    <mergeCell ref="F40:I40"/>
    <mergeCell ref="A39:B39"/>
    <mergeCell ref="C39:E39"/>
    <mergeCell ref="F39:I39"/>
    <mergeCell ref="A38:B38"/>
    <mergeCell ref="C38:E38"/>
    <mergeCell ref="F38:I38"/>
    <mergeCell ref="A49:B49"/>
    <mergeCell ref="C49:E49"/>
    <mergeCell ref="F49:I49"/>
    <mergeCell ref="A48:B48"/>
    <mergeCell ref="C48:E48"/>
    <mergeCell ref="F48:I48"/>
    <mergeCell ref="A47:B47"/>
    <mergeCell ref="C47:E47"/>
    <mergeCell ref="F47:I47"/>
    <mergeCell ref="A46:B46"/>
    <mergeCell ref="C46:E46"/>
    <mergeCell ref="F46:I46"/>
    <mergeCell ref="A45:B45"/>
    <mergeCell ref="C45:E45"/>
    <mergeCell ref="F45:I45"/>
    <mergeCell ref="A44:B44"/>
    <mergeCell ref="C44:E44"/>
    <mergeCell ref="F44:I44"/>
    <mergeCell ref="A54:B54"/>
    <mergeCell ref="C54:E54"/>
    <mergeCell ref="F54:I54"/>
    <mergeCell ref="A55:B55"/>
    <mergeCell ref="C55:E55"/>
    <mergeCell ref="F55:I55"/>
    <mergeCell ref="A53:B53"/>
    <mergeCell ref="C53:E53"/>
    <mergeCell ref="F53:I53"/>
    <mergeCell ref="A52:B52"/>
    <mergeCell ref="C52:E52"/>
    <mergeCell ref="F52:I52"/>
    <mergeCell ref="A51:B51"/>
    <mergeCell ref="C51:E51"/>
    <mergeCell ref="F51:I51"/>
    <mergeCell ref="A50:B50"/>
    <mergeCell ref="C50:E50"/>
    <mergeCell ref="F50:I50"/>
    <mergeCell ref="J58:K58"/>
    <mergeCell ref="N58:O58"/>
    <mergeCell ref="A61:B61"/>
    <mergeCell ref="C61:E61"/>
    <mergeCell ref="F61:I61"/>
    <mergeCell ref="A60:B60"/>
    <mergeCell ref="C60:E60"/>
    <mergeCell ref="F60:I60"/>
    <mergeCell ref="A59:B59"/>
    <mergeCell ref="C59:E59"/>
    <mergeCell ref="F59:I59"/>
    <mergeCell ref="A58:B58"/>
    <mergeCell ref="C58:E58"/>
    <mergeCell ref="F58:I58"/>
    <mergeCell ref="N55:O55"/>
    <mergeCell ref="P55:Q55"/>
    <mergeCell ref="A57:B57"/>
    <mergeCell ref="C57:E57"/>
    <mergeCell ref="F57:I57"/>
    <mergeCell ref="A56:B56"/>
    <mergeCell ref="C56:E56"/>
    <mergeCell ref="F56:I56"/>
    <mergeCell ref="J61:K61"/>
    <mergeCell ref="N61:O61"/>
    <mergeCell ref="P61:Q61"/>
    <mergeCell ref="A67:B67"/>
    <mergeCell ref="C67:E67"/>
    <mergeCell ref="F67:I67"/>
    <mergeCell ref="A66:B66"/>
    <mergeCell ref="C66:E66"/>
    <mergeCell ref="F66:I66"/>
    <mergeCell ref="A65:B65"/>
    <mergeCell ref="C65:E65"/>
    <mergeCell ref="F65:I65"/>
    <mergeCell ref="A64:B64"/>
    <mergeCell ref="C64:E64"/>
    <mergeCell ref="F64:I64"/>
    <mergeCell ref="A63:B63"/>
    <mergeCell ref="C63:E63"/>
    <mergeCell ref="F63:I63"/>
    <mergeCell ref="A62:B62"/>
    <mergeCell ref="C62:E62"/>
    <mergeCell ref="F62:I62"/>
    <mergeCell ref="A73:B73"/>
    <mergeCell ref="C73:E73"/>
    <mergeCell ref="F73:I73"/>
    <mergeCell ref="A72:B72"/>
    <mergeCell ref="C72:E72"/>
    <mergeCell ref="F72:I72"/>
    <mergeCell ref="A71:B71"/>
    <mergeCell ref="C71:E71"/>
    <mergeCell ref="F71:I71"/>
    <mergeCell ref="A70:B70"/>
    <mergeCell ref="C70:E70"/>
    <mergeCell ref="F70:I70"/>
    <mergeCell ref="A69:B69"/>
    <mergeCell ref="C69:E69"/>
    <mergeCell ref="F69:I69"/>
    <mergeCell ref="A68:B68"/>
    <mergeCell ref="C68:E68"/>
    <mergeCell ref="F68:I68"/>
    <mergeCell ref="A79:B79"/>
    <mergeCell ref="C79:E79"/>
    <mergeCell ref="F79:I79"/>
    <mergeCell ref="A78:B78"/>
    <mergeCell ref="C78:E78"/>
    <mergeCell ref="F78:I78"/>
    <mergeCell ref="A76:B76"/>
    <mergeCell ref="C76:E76"/>
    <mergeCell ref="F76:I76"/>
    <mergeCell ref="A77:B77"/>
    <mergeCell ref="C77:E77"/>
    <mergeCell ref="F77:I77"/>
    <mergeCell ref="A75:B75"/>
    <mergeCell ref="C75:E75"/>
    <mergeCell ref="F75:I75"/>
    <mergeCell ref="A74:B74"/>
    <mergeCell ref="C74:E74"/>
    <mergeCell ref="F74:I74"/>
    <mergeCell ref="A85:B85"/>
    <mergeCell ref="C85:E85"/>
    <mergeCell ref="F85:I85"/>
    <mergeCell ref="A84:B84"/>
    <mergeCell ref="C84:E84"/>
    <mergeCell ref="F84:I84"/>
    <mergeCell ref="A83:B83"/>
    <mergeCell ref="C83:E83"/>
    <mergeCell ref="F83:I83"/>
    <mergeCell ref="A82:B82"/>
    <mergeCell ref="C82:E82"/>
    <mergeCell ref="F82:I82"/>
    <mergeCell ref="A81:B81"/>
    <mergeCell ref="C81:E81"/>
    <mergeCell ref="F81:I81"/>
    <mergeCell ref="A80:B80"/>
    <mergeCell ref="C80:E80"/>
    <mergeCell ref="F80:I80"/>
    <mergeCell ref="A91:B91"/>
    <mergeCell ref="C91:E91"/>
    <mergeCell ref="F91:I91"/>
    <mergeCell ref="A90:B90"/>
    <mergeCell ref="C90:E90"/>
    <mergeCell ref="F90:I90"/>
    <mergeCell ref="A89:B89"/>
    <mergeCell ref="C89:E89"/>
    <mergeCell ref="F89:I89"/>
    <mergeCell ref="A88:B88"/>
    <mergeCell ref="C88:E88"/>
    <mergeCell ref="F88:I88"/>
    <mergeCell ref="A87:B87"/>
    <mergeCell ref="C87:E87"/>
    <mergeCell ref="F87:I87"/>
    <mergeCell ref="A86:B86"/>
    <mergeCell ref="C86:E86"/>
    <mergeCell ref="F86:I86"/>
    <mergeCell ref="A98:B98"/>
    <mergeCell ref="C98:E98"/>
    <mergeCell ref="F98:I98"/>
    <mergeCell ref="A97:B97"/>
    <mergeCell ref="C97:E97"/>
    <mergeCell ref="F97:I97"/>
    <mergeCell ref="A96:B96"/>
    <mergeCell ref="C96:E96"/>
    <mergeCell ref="F96:I96"/>
    <mergeCell ref="A95:B95"/>
    <mergeCell ref="C95:E95"/>
    <mergeCell ref="F95:I95"/>
    <mergeCell ref="A94:B94"/>
    <mergeCell ref="C94:E94"/>
    <mergeCell ref="F94:I94"/>
    <mergeCell ref="A92:B92"/>
    <mergeCell ref="C92:E92"/>
    <mergeCell ref="F92:I92"/>
    <mergeCell ref="A93:B93"/>
    <mergeCell ref="C93:E93"/>
    <mergeCell ref="F93:I93"/>
    <mergeCell ref="A104:B104"/>
    <mergeCell ref="C104:E104"/>
    <mergeCell ref="F104:I104"/>
    <mergeCell ref="A103:B103"/>
    <mergeCell ref="C103:E103"/>
    <mergeCell ref="F103:I103"/>
    <mergeCell ref="A102:B102"/>
    <mergeCell ref="C102:E102"/>
    <mergeCell ref="F102:I102"/>
    <mergeCell ref="A101:B101"/>
    <mergeCell ref="C101:E101"/>
    <mergeCell ref="F101:I101"/>
    <mergeCell ref="A100:B100"/>
    <mergeCell ref="C100:E100"/>
    <mergeCell ref="F100:I100"/>
    <mergeCell ref="A99:B99"/>
    <mergeCell ref="C99:E99"/>
    <mergeCell ref="F99:I99"/>
    <mergeCell ref="A110:B110"/>
    <mergeCell ref="C110:E110"/>
    <mergeCell ref="F110:I110"/>
    <mergeCell ref="A109:B109"/>
    <mergeCell ref="C109:E109"/>
    <mergeCell ref="F109:I109"/>
    <mergeCell ref="A108:B108"/>
    <mergeCell ref="C108:E108"/>
    <mergeCell ref="F108:I108"/>
    <mergeCell ref="A107:B107"/>
    <mergeCell ref="C107:E107"/>
    <mergeCell ref="F107:I107"/>
    <mergeCell ref="A106:B106"/>
    <mergeCell ref="C106:E106"/>
    <mergeCell ref="F106:I106"/>
    <mergeCell ref="A105:B105"/>
    <mergeCell ref="C105:E105"/>
    <mergeCell ref="F105:I105"/>
    <mergeCell ref="A116:B116"/>
    <mergeCell ref="C116:E116"/>
    <mergeCell ref="F116:I116"/>
    <mergeCell ref="A115:B115"/>
    <mergeCell ref="C115:E115"/>
    <mergeCell ref="F115:I115"/>
    <mergeCell ref="A114:B114"/>
    <mergeCell ref="C114:E114"/>
    <mergeCell ref="F114:I114"/>
    <mergeCell ref="A113:B113"/>
    <mergeCell ref="C113:E113"/>
    <mergeCell ref="F113:I113"/>
    <mergeCell ref="A112:B112"/>
    <mergeCell ref="C112:E112"/>
    <mergeCell ref="F112:I112"/>
    <mergeCell ref="A111:B111"/>
    <mergeCell ref="C111:E111"/>
    <mergeCell ref="F111:I111"/>
    <mergeCell ref="A122:B122"/>
    <mergeCell ref="C122:E122"/>
    <mergeCell ref="F122:I122"/>
    <mergeCell ref="A121:B121"/>
    <mergeCell ref="C121:E121"/>
    <mergeCell ref="F121:I121"/>
    <mergeCell ref="A120:B120"/>
    <mergeCell ref="C120:E120"/>
    <mergeCell ref="F120:I120"/>
    <mergeCell ref="A119:B119"/>
    <mergeCell ref="C119:E119"/>
    <mergeCell ref="F119:I119"/>
    <mergeCell ref="A118:B118"/>
    <mergeCell ref="C118:E118"/>
    <mergeCell ref="F118:I118"/>
    <mergeCell ref="A117:B117"/>
    <mergeCell ref="C117:E117"/>
    <mergeCell ref="F117:I117"/>
    <mergeCell ref="A128:B128"/>
    <mergeCell ref="C128:E128"/>
    <mergeCell ref="F128:I128"/>
    <mergeCell ref="A127:B127"/>
    <mergeCell ref="C127:E127"/>
    <mergeCell ref="F127:I127"/>
    <mergeCell ref="A126:B126"/>
    <mergeCell ref="C126:E126"/>
    <mergeCell ref="F126:I126"/>
    <mergeCell ref="A125:B125"/>
    <mergeCell ref="C125:E125"/>
    <mergeCell ref="F125:I125"/>
    <mergeCell ref="A124:B124"/>
    <mergeCell ref="C124:E124"/>
    <mergeCell ref="F124:I124"/>
    <mergeCell ref="A123:B123"/>
    <mergeCell ref="C123:E123"/>
    <mergeCell ref="F123:I123"/>
    <mergeCell ref="A133:B133"/>
    <mergeCell ref="C133:E133"/>
    <mergeCell ref="F133:I133"/>
    <mergeCell ref="A132:B132"/>
    <mergeCell ref="C132:E132"/>
    <mergeCell ref="F132:I132"/>
    <mergeCell ref="J129:K129"/>
    <mergeCell ref="N129:O129"/>
    <mergeCell ref="A131:B131"/>
    <mergeCell ref="C131:E131"/>
    <mergeCell ref="F131:I131"/>
    <mergeCell ref="A130:B130"/>
    <mergeCell ref="C130:E130"/>
    <mergeCell ref="F130:I130"/>
    <mergeCell ref="A129:B129"/>
    <mergeCell ref="C129:E129"/>
    <mergeCell ref="F129:I129"/>
    <mergeCell ref="J132:K132"/>
    <mergeCell ref="N132:O132"/>
    <mergeCell ref="A139:B139"/>
    <mergeCell ref="C139:E139"/>
    <mergeCell ref="F139:I139"/>
    <mergeCell ref="A138:B138"/>
    <mergeCell ref="C138:E138"/>
    <mergeCell ref="F138:I138"/>
    <mergeCell ref="A137:B137"/>
    <mergeCell ref="C137:E137"/>
    <mergeCell ref="F137:I137"/>
    <mergeCell ref="A135:B135"/>
    <mergeCell ref="C135:E135"/>
    <mergeCell ref="F135:I135"/>
    <mergeCell ref="A136:B136"/>
    <mergeCell ref="C136:E136"/>
    <mergeCell ref="A134:B134"/>
    <mergeCell ref="C134:E134"/>
    <mergeCell ref="F134:I134"/>
    <mergeCell ref="F136:I136"/>
    <mergeCell ref="N143:O143"/>
    <mergeCell ref="P58:Q58"/>
    <mergeCell ref="R58:W58"/>
    <mergeCell ref="P140:Q140"/>
    <mergeCell ref="R140:W140"/>
    <mergeCell ref="A2:F6"/>
    <mergeCell ref="N140:O140"/>
    <mergeCell ref="C141:E141"/>
    <mergeCell ref="F141:I141"/>
    <mergeCell ref="A140:B140"/>
    <mergeCell ref="C1:V1"/>
    <mergeCell ref="G2:V2"/>
    <mergeCell ref="G3:S4"/>
    <mergeCell ref="A146:B146"/>
    <mergeCell ref="C146:E146"/>
    <mergeCell ref="F146:I146"/>
    <mergeCell ref="A145:B145"/>
    <mergeCell ref="C145:E145"/>
    <mergeCell ref="F145:I145"/>
    <mergeCell ref="A144:B144"/>
    <mergeCell ref="C144:E144"/>
    <mergeCell ref="F144:I144"/>
    <mergeCell ref="A143:B143"/>
    <mergeCell ref="C143:E143"/>
    <mergeCell ref="F143:I143"/>
    <mergeCell ref="J140:K140"/>
    <mergeCell ref="A142:B142"/>
    <mergeCell ref="C142:E142"/>
    <mergeCell ref="F142:I142"/>
    <mergeCell ref="A141:B141"/>
    <mergeCell ref="C140:E140"/>
    <mergeCell ref="F140:I140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FR-01</vt:lpstr>
      <vt:lpstr>DEUDORES DIVERSOS</vt:lpstr>
      <vt:lpstr>CUENTAS X PAGAR</vt:lpstr>
      <vt:lpstr>'FR-01'!Área_de_impresión</vt:lpstr>
    </vt:vector>
  </TitlesOfParts>
  <Company>H. Congreso del Estado de Hgo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Técnica ASEH</dc:creator>
  <cp:lastModifiedBy>Contraloria 2</cp:lastModifiedBy>
  <cp:lastPrinted>2024-07-06T18:47:03Z</cp:lastPrinted>
  <dcterms:created xsi:type="dcterms:W3CDTF">2003-11-28T15:16:07Z</dcterms:created>
  <dcterms:modified xsi:type="dcterms:W3CDTF">2024-07-23T00:48:42Z</dcterms:modified>
</cp:coreProperties>
</file>